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FIRMA\AKCE\05_2024 - ŠATNY HULICE\"/>
    </mc:Choice>
  </mc:AlternateContent>
  <xr:revisionPtr revIDLastSave="0" documentId="13_ncr:1_{0DFE6862-3482-47EB-8608-0E33BEAB9C00}" xr6:coauthVersionLast="47" xr6:coauthVersionMax="47" xr10:uidLastSave="{00000000-0000-0000-0000-000000000000}"/>
  <bookViews>
    <workbookView xWindow="-120" yWindow="-120" windowWidth="29040" windowHeight="15840" tabRatio="827" firstSheet="1" activeTab="7" xr2:uid="{00000000-000D-0000-FFFF-FFFF00000000}"/>
  </bookViews>
  <sheets>
    <sheet name="Rekapitulace stavby" sheetId="1" r:id="rId1"/>
    <sheet name="01 - VEDLEJŠÍ A OSTATNÍ N..." sheetId="2" r:id="rId2"/>
    <sheet name="02 - BOURACÍ PRÁCE" sheetId="3" r:id="rId3"/>
    <sheet name="03 - STAVEBNÍ PRÁCE" sheetId="4" r:id="rId4"/>
    <sheet name="04 - ZDRAVOTNĚ TECHNICKÉ ..." sheetId="5" r:id="rId5"/>
    <sheet name="05 - VYTÁPĚNÍ" sheetId="6" r:id="rId6"/>
    <sheet name="06 - VZDUCHOTECHNIKA" sheetId="7" r:id="rId7"/>
    <sheet name="07 - ELEKTROINSTALACE, BL..." sheetId="8" r:id="rId8"/>
  </sheets>
  <definedNames>
    <definedName name="_xlnm._FilterDatabase" localSheetId="1" hidden="1">'01 - VEDLEJŠÍ A OSTATNÍ N...'!$C$119:$K$129</definedName>
    <definedName name="_xlnm._FilterDatabase" localSheetId="2" hidden="1">'02 - BOURACÍ PRÁCE'!$C$119:$K$144</definedName>
    <definedName name="_xlnm._FilterDatabase" localSheetId="3" hidden="1">'03 - STAVEBNÍ PRÁCE'!$C$140:$K$685</definedName>
    <definedName name="_xlnm._FilterDatabase" localSheetId="4" hidden="1">'04 - ZDRAVOTNĚ TECHNICKÉ ...'!$C$124:$K$237</definedName>
    <definedName name="_xlnm._FilterDatabase" localSheetId="5" hidden="1">'05 - VYTÁPĚNÍ'!$C$121:$K$158</definedName>
    <definedName name="_xlnm._FilterDatabase" localSheetId="6" hidden="1">'06 - VZDUCHOTECHNIKA'!$C$118:$K$142</definedName>
    <definedName name="_xlnm._FilterDatabase" localSheetId="7" hidden="1">'07 - ELEKTROINSTALACE, BL...'!$C$123:$K$209</definedName>
    <definedName name="_xlnm.Print_Titles" localSheetId="1">'01 - VEDLEJŠÍ A OSTATNÍ N...'!$119:$119</definedName>
    <definedName name="_xlnm.Print_Titles" localSheetId="2">'02 - BOURACÍ PRÁCE'!$119:$119</definedName>
    <definedName name="_xlnm.Print_Titles" localSheetId="3">'03 - STAVEBNÍ PRÁCE'!$140:$140</definedName>
    <definedName name="_xlnm.Print_Titles" localSheetId="4">'04 - ZDRAVOTNĚ TECHNICKÉ ...'!$124:$124</definedName>
    <definedName name="_xlnm.Print_Titles" localSheetId="5">'05 - VYTÁPĚNÍ'!$121:$121</definedName>
    <definedName name="_xlnm.Print_Titles" localSheetId="6">'06 - VZDUCHOTECHNIKA'!$118:$118</definedName>
    <definedName name="_xlnm.Print_Titles" localSheetId="7">'07 - ELEKTROINSTALACE, BL...'!$123:$123</definedName>
    <definedName name="_xlnm.Print_Titles" localSheetId="0">'Rekapitulace stavby'!$92:$92</definedName>
    <definedName name="_xlnm.Print_Area" localSheetId="1">'01 - VEDLEJŠÍ A OSTATNÍ N...'!$C$82:$J$101,'01 - VEDLEJŠÍ A OSTATNÍ N...'!$C$107:$K$129</definedName>
    <definedName name="_xlnm.Print_Area" localSheetId="2">'02 - BOURACÍ PRÁCE'!$C$82:$J$101,'02 - BOURACÍ PRÁCE'!$C$107:$K$144</definedName>
    <definedName name="_xlnm.Print_Area" localSheetId="3">'03 - STAVEBNÍ PRÁCE'!$C$82:$J$122,'03 - STAVEBNÍ PRÁCE'!$C$128:$K$685</definedName>
    <definedName name="_xlnm.Print_Area" localSheetId="4">'04 - ZDRAVOTNĚ TECHNICKÉ ...'!$C$82:$J$106,'04 - ZDRAVOTNĚ TECHNICKÉ ...'!$C$112:$K$237</definedName>
    <definedName name="_xlnm.Print_Area" localSheetId="5">'05 - VYTÁPĚNÍ'!$C$82:$J$103,'05 - VYTÁPĚNÍ'!$C$109:$K$158</definedName>
    <definedName name="_xlnm.Print_Area" localSheetId="6">'06 - VZDUCHOTECHNIKA'!$C$82:$J$100,'06 - VZDUCHOTECHNIKA'!$C$106:$K$142</definedName>
    <definedName name="_xlnm.Print_Area" localSheetId="7">'07 - ELEKTROINSTALACE, BL...'!$C$82:$J$105,'07 - ELEKTROINSTALACE, BL...'!$C$111:$K$209</definedName>
    <definedName name="_xlnm.Print_Area" localSheetId="0">'Rekapitulace stavby'!$D$4:$AO$76,'Rekapitulace stavby'!$C$82:$AQ$102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8" l="1"/>
  <c r="J36" i="8"/>
  <c r="AY101" i="1"/>
  <c r="J35" i="8"/>
  <c r="AX101" i="1" s="1"/>
  <c r="BI209" i="8"/>
  <c r="BH209" i="8"/>
  <c r="BG209" i="8"/>
  <c r="BF209" i="8"/>
  <c r="T209" i="8"/>
  <c r="R209" i="8"/>
  <c r="P209" i="8"/>
  <c r="BI208" i="8"/>
  <c r="BH208" i="8"/>
  <c r="BG208" i="8"/>
  <c r="BF208" i="8"/>
  <c r="T208" i="8"/>
  <c r="R208" i="8"/>
  <c r="P208" i="8"/>
  <c r="BI207" i="8"/>
  <c r="BH207" i="8"/>
  <c r="BG207" i="8"/>
  <c r="BF207" i="8"/>
  <c r="T207" i="8"/>
  <c r="R207" i="8"/>
  <c r="P207" i="8"/>
  <c r="BI206" i="8"/>
  <c r="BH206" i="8"/>
  <c r="BG206" i="8"/>
  <c r="BF206" i="8"/>
  <c r="T206" i="8"/>
  <c r="R206" i="8"/>
  <c r="P206" i="8"/>
  <c r="BI205" i="8"/>
  <c r="BH205" i="8"/>
  <c r="BG205" i="8"/>
  <c r="BF205" i="8"/>
  <c r="T205" i="8"/>
  <c r="R205" i="8"/>
  <c r="P205" i="8"/>
  <c r="P204" i="8" s="1"/>
  <c r="BI203" i="8"/>
  <c r="BH203" i="8"/>
  <c r="BG203" i="8"/>
  <c r="BF203" i="8"/>
  <c r="T203" i="8"/>
  <c r="R203" i="8"/>
  <c r="P203" i="8"/>
  <c r="BI202" i="8"/>
  <c r="BH202" i="8"/>
  <c r="BG202" i="8"/>
  <c r="BF202" i="8"/>
  <c r="T202" i="8"/>
  <c r="R202" i="8"/>
  <c r="P202" i="8"/>
  <c r="BI201" i="8"/>
  <c r="BH201" i="8"/>
  <c r="BG201" i="8"/>
  <c r="BF201" i="8"/>
  <c r="T201" i="8"/>
  <c r="R201" i="8"/>
  <c r="P201" i="8"/>
  <c r="BI200" i="8"/>
  <c r="BH200" i="8"/>
  <c r="BG200" i="8"/>
  <c r="BF200" i="8"/>
  <c r="T200" i="8"/>
  <c r="R200" i="8"/>
  <c r="P200" i="8"/>
  <c r="BI199" i="8"/>
  <c r="BH199" i="8"/>
  <c r="BG199" i="8"/>
  <c r="BF199" i="8"/>
  <c r="T199" i="8"/>
  <c r="R199" i="8"/>
  <c r="P199" i="8"/>
  <c r="BI198" i="8"/>
  <c r="BH198" i="8"/>
  <c r="BG198" i="8"/>
  <c r="BF198" i="8"/>
  <c r="T198" i="8"/>
  <c r="R198" i="8"/>
  <c r="P198" i="8"/>
  <c r="BI197" i="8"/>
  <c r="BH197" i="8"/>
  <c r="BG197" i="8"/>
  <c r="BF197" i="8"/>
  <c r="T197" i="8"/>
  <c r="R197" i="8"/>
  <c r="P197" i="8"/>
  <c r="BI196" i="8"/>
  <c r="BH196" i="8"/>
  <c r="BG196" i="8"/>
  <c r="BF196" i="8"/>
  <c r="T196" i="8"/>
  <c r="R196" i="8"/>
  <c r="P196" i="8"/>
  <c r="BI195" i="8"/>
  <c r="BH195" i="8"/>
  <c r="BG195" i="8"/>
  <c r="BF195" i="8"/>
  <c r="T195" i="8"/>
  <c r="R195" i="8"/>
  <c r="P195" i="8"/>
  <c r="BI194" i="8"/>
  <c r="BH194" i="8"/>
  <c r="BG194" i="8"/>
  <c r="BF194" i="8"/>
  <c r="T194" i="8"/>
  <c r="R194" i="8"/>
  <c r="P194" i="8"/>
  <c r="BI193" i="8"/>
  <c r="BH193" i="8"/>
  <c r="BG193" i="8"/>
  <c r="BF193" i="8"/>
  <c r="T193" i="8"/>
  <c r="R193" i="8"/>
  <c r="P193" i="8"/>
  <c r="BI192" i="8"/>
  <c r="BH192" i="8"/>
  <c r="BG192" i="8"/>
  <c r="BF192" i="8"/>
  <c r="T192" i="8"/>
  <c r="R192" i="8"/>
  <c r="P192" i="8"/>
  <c r="BI191" i="8"/>
  <c r="BH191" i="8"/>
  <c r="BG191" i="8"/>
  <c r="BF191" i="8"/>
  <c r="T191" i="8"/>
  <c r="R191" i="8"/>
  <c r="P191" i="8"/>
  <c r="BI190" i="8"/>
  <c r="BH190" i="8"/>
  <c r="BG190" i="8"/>
  <c r="BF190" i="8"/>
  <c r="T190" i="8"/>
  <c r="R190" i="8"/>
  <c r="P190" i="8"/>
  <c r="BI188" i="8"/>
  <c r="BH188" i="8"/>
  <c r="BG188" i="8"/>
  <c r="BF188" i="8"/>
  <c r="T188" i="8"/>
  <c r="R188" i="8"/>
  <c r="P188" i="8"/>
  <c r="BI187" i="8"/>
  <c r="BH187" i="8"/>
  <c r="BG187" i="8"/>
  <c r="BF187" i="8"/>
  <c r="T187" i="8"/>
  <c r="R187" i="8"/>
  <c r="P187" i="8"/>
  <c r="BI186" i="8"/>
  <c r="BH186" i="8"/>
  <c r="BG186" i="8"/>
  <c r="BF186" i="8"/>
  <c r="T186" i="8"/>
  <c r="R186" i="8"/>
  <c r="P186" i="8"/>
  <c r="BI185" i="8"/>
  <c r="BH185" i="8"/>
  <c r="BG185" i="8"/>
  <c r="BF185" i="8"/>
  <c r="T185" i="8"/>
  <c r="R185" i="8"/>
  <c r="P185" i="8"/>
  <c r="BI184" i="8"/>
  <c r="BH184" i="8"/>
  <c r="BG184" i="8"/>
  <c r="BF184" i="8"/>
  <c r="T184" i="8"/>
  <c r="R184" i="8"/>
  <c r="P184" i="8"/>
  <c r="BI182" i="8"/>
  <c r="BH182" i="8"/>
  <c r="BG182" i="8"/>
  <c r="BF182" i="8"/>
  <c r="T182" i="8"/>
  <c r="R182" i="8"/>
  <c r="P182" i="8"/>
  <c r="BI181" i="8"/>
  <c r="BH181" i="8"/>
  <c r="BG181" i="8"/>
  <c r="BF181" i="8"/>
  <c r="T181" i="8"/>
  <c r="R181" i="8"/>
  <c r="P181" i="8"/>
  <c r="BI180" i="8"/>
  <c r="BH180" i="8"/>
  <c r="BG180" i="8"/>
  <c r="BF180" i="8"/>
  <c r="T180" i="8"/>
  <c r="R180" i="8"/>
  <c r="P180" i="8"/>
  <c r="BI179" i="8"/>
  <c r="BH179" i="8"/>
  <c r="BG179" i="8"/>
  <c r="BF179" i="8"/>
  <c r="T179" i="8"/>
  <c r="R179" i="8"/>
  <c r="P179" i="8"/>
  <c r="BI178" i="8"/>
  <c r="BH178" i="8"/>
  <c r="BG178" i="8"/>
  <c r="BF178" i="8"/>
  <c r="T178" i="8"/>
  <c r="R178" i="8"/>
  <c r="P178" i="8"/>
  <c r="BI177" i="8"/>
  <c r="BH177" i="8"/>
  <c r="BG177" i="8"/>
  <c r="BF177" i="8"/>
  <c r="T177" i="8"/>
  <c r="R177" i="8"/>
  <c r="P177" i="8"/>
  <c r="BI176" i="8"/>
  <c r="BH176" i="8"/>
  <c r="BG176" i="8"/>
  <c r="BF176" i="8"/>
  <c r="T176" i="8"/>
  <c r="R176" i="8"/>
  <c r="P176" i="8"/>
  <c r="BI174" i="8"/>
  <c r="BH174" i="8"/>
  <c r="BG174" i="8"/>
  <c r="BF174" i="8"/>
  <c r="T174" i="8"/>
  <c r="R174" i="8"/>
  <c r="P174" i="8"/>
  <c r="BI173" i="8"/>
  <c r="BH173" i="8"/>
  <c r="BG173" i="8"/>
  <c r="BF173" i="8"/>
  <c r="T173" i="8"/>
  <c r="R173" i="8"/>
  <c r="P173" i="8"/>
  <c r="BI172" i="8"/>
  <c r="BH172" i="8"/>
  <c r="BG172" i="8"/>
  <c r="BF172" i="8"/>
  <c r="T172" i="8"/>
  <c r="R172" i="8"/>
  <c r="P172" i="8"/>
  <c r="BI171" i="8"/>
  <c r="BH171" i="8"/>
  <c r="BG171" i="8"/>
  <c r="BF171" i="8"/>
  <c r="T171" i="8"/>
  <c r="R171" i="8"/>
  <c r="P171" i="8"/>
  <c r="BI170" i="8"/>
  <c r="BH170" i="8"/>
  <c r="BG170" i="8"/>
  <c r="BF170" i="8"/>
  <c r="T170" i="8"/>
  <c r="R170" i="8"/>
  <c r="P170" i="8"/>
  <c r="BI169" i="8"/>
  <c r="BH169" i="8"/>
  <c r="BG169" i="8"/>
  <c r="BF169" i="8"/>
  <c r="T169" i="8"/>
  <c r="R169" i="8"/>
  <c r="P169" i="8"/>
  <c r="BI168" i="8"/>
  <c r="BH168" i="8"/>
  <c r="BG168" i="8"/>
  <c r="BF168" i="8"/>
  <c r="T168" i="8"/>
  <c r="R168" i="8"/>
  <c r="P168" i="8"/>
  <c r="BI167" i="8"/>
  <c r="BH167" i="8"/>
  <c r="BG167" i="8"/>
  <c r="BF167" i="8"/>
  <c r="T167" i="8"/>
  <c r="R167" i="8"/>
  <c r="P167" i="8"/>
  <c r="BI166" i="8"/>
  <c r="BH166" i="8"/>
  <c r="BG166" i="8"/>
  <c r="BF166" i="8"/>
  <c r="T166" i="8"/>
  <c r="R166" i="8"/>
  <c r="P166" i="8"/>
  <c r="BI165" i="8"/>
  <c r="BH165" i="8"/>
  <c r="BG165" i="8"/>
  <c r="BF165" i="8"/>
  <c r="T165" i="8"/>
  <c r="R165" i="8"/>
  <c r="P165" i="8"/>
  <c r="BI164" i="8"/>
  <c r="BH164" i="8"/>
  <c r="BG164" i="8"/>
  <c r="BF164" i="8"/>
  <c r="T164" i="8"/>
  <c r="R164" i="8"/>
  <c r="P164" i="8"/>
  <c r="BI163" i="8"/>
  <c r="BH163" i="8"/>
  <c r="BG163" i="8"/>
  <c r="BF163" i="8"/>
  <c r="T163" i="8"/>
  <c r="R163" i="8"/>
  <c r="P163" i="8"/>
  <c r="BI162" i="8"/>
  <c r="BH162" i="8"/>
  <c r="BG162" i="8"/>
  <c r="BF162" i="8"/>
  <c r="T162" i="8"/>
  <c r="R162" i="8"/>
  <c r="P162" i="8"/>
  <c r="BI161" i="8"/>
  <c r="BH161" i="8"/>
  <c r="BG161" i="8"/>
  <c r="BF161" i="8"/>
  <c r="T161" i="8"/>
  <c r="R161" i="8"/>
  <c r="P161" i="8"/>
  <c r="BI160" i="8"/>
  <c r="BH160" i="8"/>
  <c r="BG160" i="8"/>
  <c r="BF160" i="8"/>
  <c r="T160" i="8"/>
  <c r="R160" i="8"/>
  <c r="P160" i="8"/>
  <c r="BI159" i="8"/>
  <c r="BH159" i="8"/>
  <c r="BG159" i="8"/>
  <c r="BF159" i="8"/>
  <c r="T159" i="8"/>
  <c r="R159" i="8"/>
  <c r="P159" i="8"/>
  <c r="BI158" i="8"/>
  <c r="BH158" i="8"/>
  <c r="BG158" i="8"/>
  <c r="BF158" i="8"/>
  <c r="T158" i="8"/>
  <c r="R158" i="8"/>
  <c r="P158" i="8"/>
  <c r="BI157" i="8"/>
  <c r="BH157" i="8"/>
  <c r="BG157" i="8"/>
  <c r="BF157" i="8"/>
  <c r="T157" i="8"/>
  <c r="R157" i="8"/>
  <c r="P157" i="8"/>
  <c r="BI156" i="8"/>
  <c r="BH156" i="8"/>
  <c r="BG156" i="8"/>
  <c r="BF156" i="8"/>
  <c r="T156" i="8"/>
  <c r="R156" i="8"/>
  <c r="P156" i="8"/>
  <c r="BI155" i="8"/>
  <c r="BH155" i="8"/>
  <c r="BG155" i="8"/>
  <c r="BF155" i="8"/>
  <c r="T155" i="8"/>
  <c r="R155" i="8"/>
  <c r="P155" i="8"/>
  <c r="BI154" i="8"/>
  <c r="BH154" i="8"/>
  <c r="BG154" i="8"/>
  <c r="BF154" i="8"/>
  <c r="T154" i="8"/>
  <c r="R154" i="8"/>
  <c r="P154" i="8"/>
  <c r="BI153" i="8"/>
  <c r="BH153" i="8"/>
  <c r="BG153" i="8"/>
  <c r="BF153" i="8"/>
  <c r="T153" i="8"/>
  <c r="R153" i="8"/>
  <c r="P153" i="8"/>
  <c r="BI151" i="8"/>
  <c r="BH151" i="8"/>
  <c r="BG151" i="8"/>
  <c r="BF151" i="8"/>
  <c r="T151" i="8"/>
  <c r="R151" i="8"/>
  <c r="P151" i="8"/>
  <c r="BI150" i="8"/>
  <c r="BH150" i="8"/>
  <c r="BG150" i="8"/>
  <c r="BF150" i="8"/>
  <c r="T150" i="8"/>
  <c r="R150" i="8"/>
  <c r="P150" i="8"/>
  <c r="BI149" i="8"/>
  <c r="BH149" i="8"/>
  <c r="BG149" i="8"/>
  <c r="BF149" i="8"/>
  <c r="T149" i="8"/>
  <c r="R149" i="8"/>
  <c r="P149" i="8"/>
  <c r="BI148" i="8"/>
  <c r="BH148" i="8"/>
  <c r="BG148" i="8"/>
  <c r="BF148" i="8"/>
  <c r="T148" i="8"/>
  <c r="R148" i="8"/>
  <c r="P148" i="8"/>
  <c r="BI147" i="8"/>
  <c r="BH147" i="8"/>
  <c r="BG147" i="8"/>
  <c r="BF147" i="8"/>
  <c r="T147" i="8"/>
  <c r="R147" i="8"/>
  <c r="P147" i="8"/>
  <c r="BI146" i="8"/>
  <c r="BH146" i="8"/>
  <c r="BG146" i="8"/>
  <c r="BF146" i="8"/>
  <c r="T146" i="8"/>
  <c r="R146" i="8"/>
  <c r="P146" i="8"/>
  <c r="BI145" i="8"/>
  <c r="BH145" i="8"/>
  <c r="BG145" i="8"/>
  <c r="BF145" i="8"/>
  <c r="T145" i="8"/>
  <c r="R145" i="8"/>
  <c r="P145" i="8"/>
  <c r="BI144" i="8"/>
  <c r="BH144" i="8"/>
  <c r="BG144" i="8"/>
  <c r="BF144" i="8"/>
  <c r="T144" i="8"/>
  <c r="R144" i="8"/>
  <c r="P144" i="8"/>
  <c r="BI143" i="8"/>
  <c r="BH143" i="8"/>
  <c r="BG143" i="8"/>
  <c r="BF143" i="8"/>
  <c r="T143" i="8"/>
  <c r="R143" i="8"/>
  <c r="P143" i="8"/>
  <c r="BI142" i="8"/>
  <c r="BH142" i="8"/>
  <c r="BG142" i="8"/>
  <c r="BF142" i="8"/>
  <c r="T142" i="8"/>
  <c r="R142" i="8"/>
  <c r="P142" i="8"/>
  <c r="BI141" i="8"/>
  <c r="BH141" i="8"/>
  <c r="BG141" i="8"/>
  <c r="BF141" i="8"/>
  <c r="T141" i="8"/>
  <c r="R141" i="8"/>
  <c r="P141" i="8"/>
  <c r="BI140" i="8"/>
  <c r="BH140" i="8"/>
  <c r="BG140" i="8"/>
  <c r="BF140" i="8"/>
  <c r="T140" i="8"/>
  <c r="R140" i="8"/>
  <c r="P140" i="8"/>
  <c r="BI139" i="8"/>
  <c r="BH139" i="8"/>
  <c r="BG139" i="8"/>
  <c r="BF139" i="8"/>
  <c r="T139" i="8"/>
  <c r="R139" i="8"/>
  <c r="P139" i="8"/>
  <c r="BI138" i="8"/>
  <c r="BH138" i="8"/>
  <c r="BG138" i="8"/>
  <c r="BF138" i="8"/>
  <c r="T138" i="8"/>
  <c r="R138" i="8"/>
  <c r="P138" i="8"/>
  <c r="BI137" i="8"/>
  <c r="BH137" i="8"/>
  <c r="BG137" i="8"/>
  <c r="BF137" i="8"/>
  <c r="T137" i="8"/>
  <c r="R137" i="8"/>
  <c r="P137" i="8"/>
  <c r="BI136" i="8"/>
  <c r="BH136" i="8"/>
  <c r="BG136" i="8"/>
  <c r="BF136" i="8"/>
  <c r="T136" i="8"/>
  <c r="R136" i="8"/>
  <c r="P136" i="8"/>
  <c r="BI134" i="8"/>
  <c r="BH134" i="8"/>
  <c r="BG134" i="8"/>
  <c r="BF134" i="8"/>
  <c r="T134" i="8"/>
  <c r="R134" i="8"/>
  <c r="P134" i="8"/>
  <c r="BI133" i="8"/>
  <c r="BH133" i="8"/>
  <c r="BG133" i="8"/>
  <c r="BF133" i="8"/>
  <c r="T133" i="8"/>
  <c r="R133" i="8"/>
  <c r="P133" i="8"/>
  <c r="BI132" i="8"/>
  <c r="BH132" i="8"/>
  <c r="BG132" i="8"/>
  <c r="BF132" i="8"/>
  <c r="T132" i="8"/>
  <c r="R132" i="8"/>
  <c r="P132" i="8"/>
  <c r="BI131" i="8"/>
  <c r="BH131" i="8"/>
  <c r="BG131" i="8"/>
  <c r="BF131" i="8"/>
  <c r="T131" i="8"/>
  <c r="R131" i="8"/>
  <c r="P131" i="8"/>
  <c r="BI130" i="8"/>
  <c r="BH130" i="8"/>
  <c r="BG130" i="8"/>
  <c r="BF130" i="8"/>
  <c r="T130" i="8"/>
  <c r="R130" i="8"/>
  <c r="P130" i="8"/>
  <c r="BI129" i="8"/>
  <c r="BH129" i="8"/>
  <c r="BG129" i="8"/>
  <c r="BF129" i="8"/>
  <c r="T129" i="8"/>
  <c r="R129" i="8"/>
  <c r="P129" i="8"/>
  <c r="BI128" i="8"/>
  <c r="BH128" i="8"/>
  <c r="BG128" i="8"/>
  <c r="BF128" i="8"/>
  <c r="T128" i="8"/>
  <c r="R128" i="8"/>
  <c r="P128" i="8"/>
  <c r="BI127" i="8"/>
  <c r="BH127" i="8"/>
  <c r="BG127" i="8"/>
  <c r="BF127" i="8"/>
  <c r="T127" i="8"/>
  <c r="R127" i="8"/>
  <c r="P127" i="8"/>
  <c r="J121" i="8"/>
  <c r="J120" i="8"/>
  <c r="F120" i="8"/>
  <c r="F118" i="8"/>
  <c r="E116" i="8"/>
  <c r="J92" i="8"/>
  <c r="J91" i="8"/>
  <c r="F91" i="8"/>
  <c r="F89" i="8"/>
  <c r="E87" i="8"/>
  <c r="J18" i="8"/>
  <c r="E18" i="8"/>
  <c r="F121" i="8" s="1"/>
  <c r="J17" i="8"/>
  <c r="J12" i="8"/>
  <c r="J89" i="8" s="1"/>
  <c r="E7" i="8"/>
  <c r="E114" i="8" s="1"/>
  <c r="J37" i="7"/>
  <c r="J36" i="7"/>
  <c r="AY100" i="1" s="1"/>
  <c r="J35" i="7"/>
  <c r="AX100" i="1"/>
  <c r="BI142" i="7"/>
  <c r="BH142" i="7"/>
  <c r="BG142" i="7"/>
  <c r="BF142" i="7"/>
  <c r="T142" i="7"/>
  <c r="R142" i="7"/>
  <c r="P142" i="7"/>
  <c r="BI141" i="7"/>
  <c r="BH141" i="7"/>
  <c r="BG141" i="7"/>
  <c r="BF141" i="7"/>
  <c r="T141" i="7"/>
  <c r="R141" i="7"/>
  <c r="P141" i="7"/>
  <c r="BI140" i="7"/>
  <c r="BH140" i="7"/>
  <c r="BG140" i="7"/>
  <c r="BF140" i="7"/>
  <c r="T140" i="7"/>
  <c r="R140" i="7"/>
  <c r="P140" i="7"/>
  <c r="BI138" i="7"/>
  <c r="BH138" i="7"/>
  <c r="BG138" i="7"/>
  <c r="BF138" i="7"/>
  <c r="T138" i="7"/>
  <c r="R138" i="7"/>
  <c r="P138" i="7"/>
  <c r="BI137" i="7"/>
  <c r="BH137" i="7"/>
  <c r="BG137" i="7"/>
  <c r="BF137" i="7"/>
  <c r="T137" i="7"/>
  <c r="R137" i="7"/>
  <c r="P137" i="7"/>
  <c r="BI136" i="7"/>
  <c r="BH136" i="7"/>
  <c r="BG136" i="7"/>
  <c r="BF136" i="7"/>
  <c r="T136" i="7"/>
  <c r="R136" i="7"/>
  <c r="P136" i="7"/>
  <c r="BI135" i="7"/>
  <c r="BH135" i="7"/>
  <c r="BG135" i="7"/>
  <c r="BF135" i="7"/>
  <c r="T135" i="7"/>
  <c r="R135" i="7"/>
  <c r="P135" i="7"/>
  <c r="BI134" i="7"/>
  <c r="BH134" i="7"/>
  <c r="BG134" i="7"/>
  <c r="BF134" i="7"/>
  <c r="T134" i="7"/>
  <c r="R134" i="7"/>
  <c r="P134" i="7"/>
  <c r="BI133" i="7"/>
  <c r="BH133" i="7"/>
  <c r="BG133" i="7"/>
  <c r="BF133" i="7"/>
  <c r="T133" i="7"/>
  <c r="R133" i="7"/>
  <c r="P133" i="7"/>
  <c r="BI132" i="7"/>
  <c r="BH132" i="7"/>
  <c r="BG132" i="7"/>
  <c r="BF132" i="7"/>
  <c r="T132" i="7"/>
  <c r="R132" i="7"/>
  <c r="P132" i="7"/>
  <c r="BI131" i="7"/>
  <c r="BH131" i="7"/>
  <c r="BG131" i="7"/>
  <c r="BF131" i="7"/>
  <c r="T131" i="7"/>
  <c r="R131" i="7"/>
  <c r="P131" i="7"/>
  <c r="BI130" i="7"/>
  <c r="BH130" i="7"/>
  <c r="BG130" i="7"/>
  <c r="BF130" i="7"/>
  <c r="T130" i="7"/>
  <c r="R130" i="7"/>
  <c r="P130" i="7"/>
  <c r="BI129" i="7"/>
  <c r="BH129" i="7"/>
  <c r="BG129" i="7"/>
  <c r="BF129" i="7"/>
  <c r="T129" i="7"/>
  <c r="R129" i="7"/>
  <c r="P129" i="7"/>
  <c r="BI127" i="7"/>
  <c r="BH127" i="7"/>
  <c r="BG127" i="7"/>
  <c r="BF127" i="7"/>
  <c r="T127" i="7"/>
  <c r="R127" i="7"/>
  <c r="P127" i="7"/>
  <c r="BI125" i="7"/>
  <c r="BH125" i="7"/>
  <c r="BG125" i="7"/>
  <c r="BF125" i="7"/>
  <c r="T125" i="7"/>
  <c r="R125" i="7"/>
  <c r="P125" i="7"/>
  <c r="BI123" i="7"/>
  <c r="BH123" i="7"/>
  <c r="BG123" i="7"/>
  <c r="BF123" i="7"/>
  <c r="T123" i="7"/>
  <c r="R123" i="7"/>
  <c r="P123" i="7"/>
  <c r="BI122" i="7"/>
  <c r="BH122" i="7"/>
  <c r="BG122" i="7"/>
  <c r="BF122" i="7"/>
  <c r="T122" i="7"/>
  <c r="R122" i="7"/>
  <c r="P122" i="7"/>
  <c r="J116" i="7"/>
  <c r="J115" i="7"/>
  <c r="F115" i="7"/>
  <c r="F113" i="7"/>
  <c r="E111" i="7"/>
  <c r="J92" i="7"/>
  <c r="J91" i="7"/>
  <c r="F91" i="7"/>
  <c r="F89" i="7"/>
  <c r="E87" i="7"/>
  <c r="J18" i="7"/>
  <c r="E18" i="7"/>
  <c r="F92" i="7" s="1"/>
  <c r="J17" i="7"/>
  <c r="J12" i="7"/>
  <c r="J113" i="7"/>
  <c r="E7" i="7"/>
  <c r="E85" i="7" s="1"/>
  <c r="J37" i="6"/>
  <c r="J36" i="6"/>
  <c r="AY99" i="1" s="1"/>
  <c r="J35" i="6"/>
  <c r="AX99" i="1" s="1"/>
  <c r="BI158" i="6"/>
  <c r="BH158" i="6"/>
  <c r="BG158" i="6"/>
  <c r="BF158" i="6"/>
  <c r="T158" i="6"/>
  <c r="R158" i="6"/>
  <c r="P158" i="6"/>
  <c r="BI157" i="6"/>
  <c r="BH157" i="6"/>
  <c r="BG157" i="6"/>
  <c r="BF157" i="6"/>
  <c r="T157" i="6"/>
  <c r="R157" i="6"/>
  <c r="P157" i="6"/>
  <c r="BI156" i="6"/>
  <c r="BH156" i="6"/>
  <c r="BG156" i="6"/>
  <c r="BF156" i="6"/>
  <c r="T156" i="6"/>
  <c r="R156" i="6"/>
  <c r="P156" i="6"/>
  <c r="BI154" i="6"/>
  <c r="BH154" i="6"/>
  <c r="BG154" i="6"/>
  <c r="BF154" i="6"/>
  <c r="T154" i="6"/>
  <c r="R154" i="6"/>
  <c r="P154" i="6"/>
  <c r="BI153" i="6"/>
  <c r="BH153" i="6"/>
  <c r="BG153" i="6"/>
  <c r="BF153" i="6"/>
  <c r="T153" i="6"/>
  <c r="R153" i="6"/>
  <c r="P153" i="6"/>
  <c r="BI152" i="6"/>
  <c r="BH152" i="6"/>
  <c r="BG152" i="6"/>
  <c r="BF152" i="6"/>
  <c r="T152" i="6"/>
  <c r="R152" i="6"/>
  <c r="P152" i="6"/>
  <c r="BI151" i="6"/>
  <c r="BH151" i="6"/>
  <c r="BG151" i="6"/>
  <c r="BF151" i="6"/>
  <c r="T151" i="6"/>
  <c r="R151" i="6"/>
  <c r="P151" i="6"/>
  <c r="BI150" i="6"/>
  <c r="BH150" i="6"/>
  <c r="BG150" i="6"/>
  <c r="BF150" i="6"/>
  <c r="T150" i="6"/>
  <c r="R150" i="6"/>
  <c r="P150" i="6"/>
  <c r="BI149" i="6"/>
  <c r="BH149" i="6"/>
  <c r="BG149" i="6"/>
  <c r="BF149" i="6"/>
  <c r="T149" i="6"/>
  <c r="R149" i="6"/>
  <c r="P149" i="6"/>
  <c r="BI148" i="6"/>
  <c r="BH148" i="6"/>
  <c r="BG148" i="6"/>
  <c r="BF148" i="6"/>
  <c r="T148" i="6"/>
  <c r="R148" i="6"/>
  <c r="P148" i="6"/>
  <c r="BI147" i="6"/>
  <c r="BH147" i="6"/>
  <c r="BG147" i="6"/>
  <c r="BF147" i="6"/>
  <c r="T147" i="6"/>
  <c r="R147" i="6"/>
  <c r="P147" i="6"/>
  <c r="BI146" i="6"/>
  <c r="BH146" i="6"/>
  <c r="BG146" i="6"/>
  <c r="BF146" i="6"/>
  <c r="T146" i="6"/>
  <c r="R146" i="6"/>
  <c r="P146" i="6"/>
  <c r="BI145" i="6"/>
  <c r="BH145" i="6"/>
  <c r="BG145" i="6"/>
  <c r="BF145" i="6"/>
  <c r="T145" i="6"/>
  <c r="R145" i="6"/>
  <c r="P145" i="6"/>
  <c r="BI143" i="6"/>
  <c r="BH143" i="6"/>
  <c r="BG143" i="6"/>
  <c r="BF143" i="6"/>
  <c r="T143" i="6"/>
  <c r="R143" i="6"/>
  <c r="P143" i="6"/>
  <c r="BI142" i="6"/>
  <c r="BH142" i="6"/>
  <c r="BG142" i="6"/>
  <c r="BF142" i="6"/>
  <c r="T142" i="6"/>
  <c r="R142" i="6"/>
  <c r="P142" i="6"/>
  <c r="BI141" i="6"/>
  <c r="BH141" i="6"/>
  <c r="BG141" i="6"/>
  <c r="BF141" i="6"/>
  <c r="T141" i="6"/>
  <c r="R141" i="6"/>
  <c r="P141" i="6"/>
  <c r="BI140" i="6"/>
  <c r="BH140" i="6"/>
  <c r="BG140" i="6"/>
  <c r="BF140" i="6"/>
  <c r="T140" i="6"/>
  <c r="R140" i="6"/>
  <c r="P140" i="6"/>
  <c r="BI139" i="6"/>
  <c r="BH139" i="6"/>
  <c r="BG139" i="6"/>
  <c r="BF139" i="6"/>
  <c r="T139" i="6"/>
  <c r="R139" i="6"/>
  <c r="P139" i="6"/>
  <c r="BI138" i="6"/>
  <c r="BH138" i="6"/>
  <c r="BG138" i="6"/>
  <c r="BF138" i="6"/>
  <c r="T138" i="6"/>
  <c r="R138" i="6"/>
  <c r="P138" i="6"/>
  <c r="BI136" i="6"/>
  <c r="BH136" i="6"/>
  <c r="BG136" i="6"/>
  <c r="BF136" i="6"/>
  <c r="T136" i="6"/>
  <c r="R136" i="6"/>
  <c r="P136" i="6"/>
  <c r="BI135" i="6"/>
  <c r="BH135" i="6"/>
  <c r="BG135" i="6"/>
  <c r="BF135" i="6"/>
  <c r="T135" i="6"/>
  <c r="R135" i="6"/>
  <c r="P135" i="6"/>
  <c r="BI134" i="6"/>
  <c r="BH134" i="6"/>
  <c r="BG134" i="6"/>
  <c r="BF134" i="6"/>
  <c r="T134" i="6"/>
  <c r="R134" i="6"/>
  <c r="P134" i="6"/>
  <c r="BI133" i="6"/>
  <c r="BH133" i="6"/>
  <c r="BG133" i="6"/>
  <c r="BF133" i="6"/>
  <c r="T133" i="6"/>
  <c r="R133" i="6"/>
  <c r="P133" i="6"/>
  <c r="BI132" i="6"/>
  <c r="BH132" i="6"/>
  <c r="BG132" i="6"/>
  <c r="BF132" i="6"/>
  <c r="T132" i="6"/>
  <c r="R132" i="6"/>
  <c r="P132" i="6"/>
  <c r="BI131" i="6"/>
  <c r="BH131" i="6"/>
  <c r="BG131" i="6"/>
  <c r="BF131" i="6"/>
  <c r="T131" i="6"/>
  <c r="R131" i="6"/>
  <c r="P131" i="6"/>
  <c r="BI130" i="6"/>
  <c r="BH130" i="6"/>
  <c r="BG130" i="6"/>
  <c r="BF130" i="6"/>
  <c r="T130" i="6"/>
  <c r="R130" i="6"/>
  <c r="P130" i="6"/>
  <c r="BI129" i="6"/>
  <c r="BH129" i="6"/>
  <c r="BG129" i="6"/>
  <c r="BF129" i="6"/>
  <c r="T129" i="6"/>
  <c r="R129" i="6"/>
  <c r="P129" i="6"/>
  <c r="BI127" i="6"/>
  <c r="BH127" i="6"/>
  <c r="BG127" i="6"/>
  <c r="BF127" i="6"/>
  <c r="T127" i="6"/>
  <c r="R127" i="6"/>
  <c r="P127" i="6"/>
  <c r="BI126" i="6"/>
  <c r="BH126" i="6"/>
  <c r="BG126" i="6"/>
  <c r="BF126" i="6"/>
  <c r="T126" i="6"/>
  <c r="R126" i="6"/>
  <c r="P126" i="6"/>
  <c r="BI125" i="6"/>
  <c r="BH125" i="6"/>
  <c r="BG125" i="6"/>
  <c r="BF125" i="6"/>
  <c r="T125" i="6"/>
  <c r="R125" i="6"/>
  <c r="P125" i="6"/>
  <c r="J119" i="6"/>
  <c r="J118" i="6"/>
  <c r="F118" i="6"/>
  <c r="F116" i="6"/>
  <c r="E114" i="6"/>
  <c r="J92" i="6"/>
  <c r="J91" i="6"/>
  <c r="F91" i="6"/>
  <c r="F89" i="6"/>
  <c r="E87" i="6"/>
  <c r="J18" i="6"/>
  <c r="E18" i="6"/>
  <c r="F92" i="6"/>
  <c r="J17" i="6"/>
  <c r="J12" i="6"/>
  <c r="J89" i="6"/>
  <c r="E7" i="6"/>
  <c r="E112" i="6" s="1"/>
  <c r="J37" i="5"/>
  <c r="J36" i="5"/>
  <c r="AY98" i="1"/>
  <c r="J35" i="5"/>
  <c r="AX98" i="1"/>
  <c r="BI237" i="5"/>
  <c r="BH237" i="5"/>
  <c r="BG237" i="5"/>
  <c r="BF237" i="5"/>
  <c r="T237" i="5"/>
  <c r="R237" i="5"/>
  <c r="P237" i="5"/>
  <c r="BI236" i="5"/>
  <c r="BH236" i="5"/>
  <c r="BG236" i="5"/>
  <c r="BF236" i="5"/>
  <c r="T236" i="5"/>
  <c r="R236" i="5"/>
  <c r="P236" i="5"/>
  <c r="BI234" i="5"/>
  <c r="BH234" i="5"/>
  <c r="BG234" i="5"/>
  <c r="BF234" i="5"/>
  <c r="T234" i="5"/>
  <c r="R234" i="5"/>
  <c r="P234" i="5"/>
  <c r="BI233" i="5"/>
  <c r="BH233" i="5"/>
  <c r="BG233" i="5"/>
  <c r="BF233" i="5"/>
  <c r="T233" i="5"/>
  <c r="R233" i="5"/>
  <c r="P233" i="5"/>
  <c r="BI232" i="5"/>
  <c r="BH232" i="5"/>
  <c r="BG232" i="5"/>
  <c r="BF232" i="5"/>
  <c r="T232" i="5"/>
  <c r="R232" i="5"/>
  <c r="P232" i="5"/>
  <c r="BI231" i="5"/>
  <c r="BH231" i="5"/>
  <c r="BG231" i="5"/>
  <c r="BF231" i="5"/>
  <c r="T231" i="5"/>
  <c r="R231" i="5"/>
  <c r="P231" i="5"/>
  <c r="BI230" i="5"/>
  <c r="BH230" i="5"/>
  <c r="BG230" i="5"/>
  <c r="BF230" i="5"/>
  <c r="T230" i="5"/>
  <c r="R230" i="5"/>
  <c r="P230" i="5"/>
  <c r="BI229" i="5"/>
  <c r="BH229" i="5"/>
  <c r="BG229" i="5"/>
  <c r="BF229" i="5"/>
  <c r="T229" i="5"/>
  <c r="R229" i="5"/>
  <c r="P229" i="5"/>
  <c r="BI228" i="5"/>
  <c r="BH228" i="5"/>
  <c r="BG228" i="5"/>
  <c r="BF228" i="5"/>
  <c r="T228" i="5"/>
  <c r="R228" i="5"/>
  <c r="P228" i="5"/>
  <c r="BI227" i="5"/>
  <c r="BH227" i="5"/>
  <c r="BG227" i="5"/>
  <c r="BF227" i="5"/>
  <c r="T227" i="5"/>
  <c r="R227" i="5"/>
  <c r="P227" i="5"/>
  <c r="BI226" i="5"/>
  <c r="BH226" i="5"/>
  <c r="BG226" i="5"/>
  <c r="BF226" i="5"/>
  <c r="T226" i="5"/>
  <c r="R226" i="5"/>
  <c r="P226" i="5"/>
  <c r="BI225" i="5"/>
  <c r="BH225" i="5"/>
  <c r="BG225" i="5"/>
  <c r="BF225" i="5"/>
  <c r="T225" i="5"/>
  <c r="R225" i="5"/>
  <c r="P225" i="5"/>
  <c r="BI223" i="5"/>
  <c r="BH223" i="5"/>
  <c r="BG223" i="5"/>
  <c r="BF223" i="5"/>
  <c r="T223" i="5"/>
  <c r="R223" i="5"/>
  <c r="P223" i="5"/>
  <c r="BI222" i="5"/>
  <c r="BH222" i="5"/>
  <c r="BG222" i="5"/>
  <c r="BF222" i="5"/>
  <c r="T222" i="5"/>
  <c r="R222" i="5"/>
  <c r="P222" i="5"/>
  <c r="BI221" i="5"/>
  <c r="BH221" i="5"/>
  <c r="BG221" i="5"/>
  <c r="BF221" i="5"/>
  <c r="T221" i="5"/>
  <c r="R221" i="5"/>
  <c r="P221" i="5"/>
  <c r="BI220" i="5"/>
  <c r="BH220" i="5"/>
  <c r="BG220" i="5"/>
  <c r="BF220" i="5"/>
  <c r="T220" i="5"/>
  <c r="R220" i="5"/>
  <c r="P220" i="5"/>
  <c r="BI219" i="5"/>
  <c r="BH219" i="5"/>
  <c r="BG219" i="5"/>
  <c r="BF219" i="5"/>
  <c r="T219" i="5"/>
  <c r="R219" i="5"/>
  <c r="P219" i="5"/>
  <c r="BI218" i="5"/>
  <c r="BH218" i="5"/>
  <c r="BG218" i="5"/>
  <c r="BF218" i="5"/>
  <c r="T218" i="5"/>
  <c r="R218" i="5"/>
  <c r="P218" i="5"/>
  <c r="BI217" i="5"/>
  <c r="BH217" i="5"/>
  <c r="BG217" i="5"/>
  <c r="BF217" i="5"/>
  <c r="T217" i="5"/>
  <c r="R217" i="5"/>
  <c r="P217" i="5"/>
  <c r="BI216" i="5"/>
  <c r="BH216" i="5"/>
  <c r="BG216" i="5"/>
  <c r="BF216" i="5"/>
  <c r="T216" i="5"/>
  <c r="R216" i="5"/>
  <c r="P216" i="5"/>
  <c r="BI214" i="5"/>
  <c r="BH214" i="5"/>
  <c r="BG214" i="5"/>
  <c r="BF214" i="5"/>
  <c r="T214" i="5"/>
  <c r="R214" i="5"/>
  <c r="P214" i="5"/>
  <c r="BI213" i="5"/>
  <c r="BH213" i="5"/>
  <c r="BG213" i="5"/>
  <c r="BF213" i="5"/>
  <c r="T213" i="5"/>
  <c r="R213" i="5"/>
  <c r="P213" i="5"/>
  <c r="BI212" i="5"/>
  <c r="BH212" i="5"/>
  <c r="BG212" i="5"/>
  <c r="BF212" i="5"/>
  <c r="T212" i="5"/>
  <c r="R212" i="5"/>
  <c r="P212" i="5"/>
  <c r="BI211" i="5"/>
  <c r="BH211" i="5"/>
  <c r="BG211" i="5"/>
  <c r="BF211" i="5"/>
  <c r="T211" i="5"/>
  <c r="R211" i="5"/>
  <c r="P211" i="5"/>
  <c r="BI210" i="5"/>
  <c r="BH210" i="5"/>
  <c r="BG210" i="5"/>
  <c r="BF210" i="5"/>
  <c r="T210" i="5"/>
  <c r="R210" i="5"/>
  <c r="P210" i="5"/>
  <c r="BI209" i="5"/>
  <c r="BH209" i="5"/>
  <c r="BG209" i="5"/>
  <c r="BF209" i="5"/>
  <c r="T209" i="5"/>
  <c r="R209" i="5"/>
  <c r="P209" i="5"/>
  <c r="BI208" i="5"/>
  <c r="BH208" i="5"/>
  <c r="BG208" i="5"/>
  <c r="BF208" i="5"/>
  <c r="T208" i="5"/>
  <c r="R208" i="5"/>
  <c r="P208" i="5"/>
  <c r="BI207" i="5"/>
  <c r="BH207" i="5"/>
  <c r="BG207" i="5"/>
  <c r="BF207" i="5"/>
  <c r="T207" i="5"/>
  <c r="R207" i="5"/>
  <c r="P207" i="5"/>
  <c r="BI206" i="5"/>
  <c r="BH206" i="5"/>
  <c r="BG206" i="5"/>
  <c r="BF206" i="5"/>
  <c r="T206" i="5"/>
  <c r="R206" i="5"/>
  <c r="P206" i="5"/>
  <c r="BI205" i="5"/>
  <c r="BH205" i="5"/>
  <c r="BG205" i="5"/>
  <c r="BF205" i="5"/>
  <c r="T205" i="5"/>
  <c r="R205" i="5"/>
  <c r="P205" i="5"/>
  <c r="BI204" i="5"/>
  <c r="BH204" i="5"/>
  <c r="BG204" i="5"/>
  <c r="BF204" i="5"/>
  <c r="T204" i="5"/>
  <c r="R204" i="5"/>
  <c r="P204" i="5"/>
  <c r="BI203" i="5"/>
  <c r="BH203" i="5"/>
  <c r="BG203" i="5"/>
  <c r="BF203" i="5"/>
  <c r="T203" i="5"/>
  <c r="R203" i="5"/>
  <c r="P203" i="5"/>
  <c r="BI202" i="5"/>
  <c r="BH202" i="5"/>
  <c r="BG202" i="5"/>
  <c r="BF202" i="5"/>
  <c r="T202" i="5"/>
  <c r="R202" i="5"/>
  <c r="P202" i="5"/>
  <c r="BI201" i="5"/>
  <c r="BH201" i="5"/>
  <c r="BG201" i="5"/>
  <c r="BF201" i="5"/>
  <c r="T201" i="5"/>
  <c r="R201" i="5"/>
  <c r="P201" i="5"/>
  <c r="BI200" i="5"/>
  <c r="BH200" i="5"/>
  <c r="BG200" i="5"/>
  <c r="BF200" i="5"/>
  <c r="T200" i="5"/>
  <c r="R200" i="5"/>
  <c r="P200" i="5"/>
  <c r="BI199" i="5"/>
  <c r="BH199" i="5"/>
  <c r="BG199" i="5"/>
  <c r="BF199" i="5"/>
  <c r="T199" i="5"/>
  <c r="R199" i="5"/>
  <c r="P199" i="5"/>
  <c r="BI198" i="5"/>
  <c r="BH198" i="5"/>
  <c r="BG198" i="5"/>
  <c r="BF198" i="5"/>
  <c r="T198" i="5"/>
  <c r="R198" i="5"/>
  <c r="P198" i="5"/>
  <c r="BI196" i="5"/>
  <c r="BH196" i="5"/>
  <c r="BG196" i="5"/>
  <c r="BF196" i="5"/>
  <c r="T196" i="5"/>
  <c r="R196" i="5"/>
  <c r="P196" i="5"/>
  <c r="BI194" i="5"/>
  <c r="BH194" i="5"/>
  <c r="BG194" i="5"/>
  <c r="BF194" i="5"/>
  <c r="T194" i="5"/>
  <c r="R194" i="5"/>
  <c r="P194" i="5"/>
  <c r="BI192" i="5"/>
  <c r="BH192" i="5"/>
  <c r="BG192" i="5"/>
  <c r="BF192" i="5"/>
  <c r="T192" i="5"/>
  <c r="R192" i="5"/>
  <c r="P192" i="5"/>
  <c r="BI190" i="5"/>
  <c r="BH190" i="5"/>
  <c r="BG190" i="5"/>
  <c r="BF190" i="5"/>
  <c r="T190" i="5"/>
  <c r="R190" i="5"/>
  <c r="P190" i="5"/>
  <c r="BI188" i="5"/>
  <c r="BH188" i="5"/>
  <c r="BG188" i="5"/>
  <c r="BF188" i="5"/>
  <c r="T188" i="5"/>
  <c r="R188" i="5"/>
  <c r="P188" i="5"/>
  <c r="BI186" i="5"/>
  <c r="BH186" i="5"/>
  <c r="BG186" i="5"/>
  <c r="BF186" i="5"/>
  <c r="T186" i="5"/>
  <c r="R186" i="5"/>
  <c r="P186" i="5"/>
  <c r="BI184" i="5"/>
  <c r="BH184" i="5"/>
  <c r="BG184" i="5"/>
  <c r="BF184" i="5"/>
  <c r="T184" i="5"/>
  <c r="R184" i="5"/>
  <c r="P184" i="5"/>
  <c r="BI182" i="5"/>
  <c r="BH182" i="5"/>
  <c r="BG182" i="5"/>
  <c r="BF182" i="5"/>
  <c r="T182" i="5"/>
  <c r="R182" i="5"/>
  <c r="P182" i="5"/>
  <c r="BI180" i="5"/>
  <c r="BH180" i="5"/>
  <c r="BG180" i="5"/>
  <c r="BF180" i="5"/>
  <c r="T180" i="5"/>
  <c r="R180" i="5"/>
  <c r="P180" i="5"/>
  <c r="BI178" i="5"/>
  <c r="BH178" i="5"/>
  <c r="BG178" i="5"/>
  <c r="BF178" i="5"/>
  <c r="T178" i="5"/>
  <c r="R178" i="5"/>
  <c r="P178" i="5"/>
  <c r="BI176" i="5"/>
  <c r="BH176" i="5"/>
  <c r="BG176" i="5"/>
  <c r="BF176" i="5"/>
  <c r="T176" i="5"/>
  <c r="R176" i="5"/>
  <c r="P176" i="5"/>
  <c r="BI174" i="5"/>
  <c r="BH174" i="5"/>
  <c r="BG174" i="5"/>
  <c r="BF174" i="5"/>
  <c r="T174" i="5"/>
  <c r="R174" i="5"/>
  <c r="P174" i="5"/>
  <c r="BI173" i="5"/>
  <c r="BH173" i="5"/>
  <c r="BG173" i="5"/>
  <c r="BF173" i="5"/>
  <c r="T173" i="5"/>
  <c r="R173" i="5"/>
  <c r="P173" i="5"/>
  <c r="BI172" i="5"/>
  <c r="BH172" i="5"/>
  <c r="BG172" i="5"/>
  <c r="BF172" i="5"/>
  <c r="T172" i="5"/>
  <c r="R172" i="5"/>
  <c r="P172" i="5"/>
  <c r="BI171" i="5"/>
  <c r="BH171" i="5"/>
  <c r="BG171" i="5"/>
  <c r="BF171" i="5"/>
  <c r="T171" i="5"/>
  <c r="R171" i="5"/>
  <c r="P171" i="5"/>
  <c r="BI170" i="5"/>
  <c r="BH170" i="5"/>
  <c r="BG170" i="5"/>
  <c r="BF170" i="5"/>
  <c r="T170" i="5"/>
  <c r="R170" i="5"/>
  <c r="P170" i="5"/>
  <c r="BI169" i="5"/>
  <c r="BH169" i="5"/>
  <c r="BG169" i="5"/>
  <c r="BF169" i="5"/>
  <c r="T169" i="5"/>
  <c r="R169" i="5"/>
  <c r="P169" i="5"/>
  <c r="BI168" i="5"/>
  <c r="BH168" i="5"/>
  <c r="BG168" i="5"/>
  <c r="BF168" i="5"/>
  <c r="T168" i="5"/>
  <c r="R168" i="5"/>
  <c r="P168" i="5"/>
  <c r="BI167" i="5"/>
  <c r="BH167" i="5"/>
  <c r="BG167" i="5"/>
  <c r="BF167" i="5"/>
  <c r="T167" i="5"/>
  <c r="R167" i="5"/>
  <c r="P167" i="5"/>
  <c r="BI166" i="5"/>
  <c r="BH166" i="5"/>
  <c r="BG166" i="5"/>
  <c r="BF166" i="5"/>
  <c r="T166" i="5"/>
  <c r="R166" i="5"/>
  <c r="P166" i="5"/>
  <c r="BI165" i="5"/>
  <c r="BH165" i="5"/>
  <c r="BG165" i="5"/>
  <c r="BF165" i="5"/>
  <c r="T165" i="5"/>
  <c r="R165" i="5"/>
  <c r="P165" i="5"/>
  <c r="BI164" i="5"/>
  <c r="BH164" i="5"/>
  <c r="BG164" i="5"/>
  <c r="BF164" i="5"/>
  <c r="T164" i="5"/>
  <c r="R164" i="5"/>
  <c r="P164" i="5"/>
  <c r="BI163" i="5"/>
  <c r="BH163" i="5"/>
  <c r="BG163" i="5"/>
  <c r="BF163" i="5"/>
  <c r="T163" i="5"/>
  <c r="R163" i="5"/>
  <c r="P163" i="5"/>
  <c r="BI162" i="5"/>
  <c r="BH162" i="5"/>
  <c r="BG162" i="5"/>
  <c r="BF162" i="5"/>
  <c r="T162" i="5"/>
  <c r="R162" i="5"/>
  <c r="P162" i="5"/>
  <c r="BI161" i="5"/>
  <c r="BH161" i="5"/>
  <c r="BG161" i="5"/>
  <c r="BF161" i="5"/>
  <c r="T161" i="5"/>
  <c r="R161" i="5"/>
  <c r="P161" i="5"/>
  <c r="BI160" i="5"/>
  <c r="BH160" i="5"/>
  <c r="BG160" i="5"/>
  <c r="BF160" i="5"/>
  <c r="T160" i="5"/>
  <c r="R160" i="5"/>
  <c r="P160" i="5"/>
  <c r="BI159" i="5"/>
  <c r="BH159" i="5"/>
  <c r="BG159" i="5"/>
  <c r="BF159" i="5"/>
  <c r="T159" i="5"/>
  <c r="R159" i="5"/>
  <c r="P159" i="5"/>
  <c r="BI158" i="5"/>
  <c r="BH158" i="5"/>
  <c r="BG158" i="5"/>
  <c r="BF158" i="5"/>
  <c r="T158" i="5"/>
  <c r="R158" i="5"/>
  <c r="P158" i="5"/>
  <c r="BI157" i="5"/>
  <c r="BH157" i="5"/>
  <c r="BG157" i="5"/>
  <c r="BF157" i="5"/>
  <c r="T157" i="5"/>
  <c r="R157" i="5"/>
  <c r="P157" i="5"/>
  <c r="BI156" i="5"/>
  <c r="BH156" i="5"/>
  <c r="BG156" i="5"/>
  <c r="BF156" i="5"/>
  <c r="T156" i="5"/>
  <c r="R156" i="5"/>
  <c r="P156" i="5"/>
  <c r="BI153" i="5"/>
  <c r="BH153" i="5"/>
  <c r="BG153" i="5"/>
  <c r="BF153" i="5"/>
  <c r="T153" i="5"/>
  <c r="R153" i="5"/>
  <c r="P153" i="5"/>
  <c r="BI147" i="5"/>
  <c r="BH147" i="5"/>
  <c r="BG147" i="5"/>
  <c r="BF147" i="5"/>
  <c r="T147" i="5"/>
  <c r="R147" i="5"/>
  <c r="P147" i="5"/>
  <c r="BI145" i="5"/>
  <c r="BH145" i="5"/>
  <c r="BG145" i="5"/>
  <c r="BF145" i="5"/>
  <c r="T145" i="5"/>
  <c r="R145" i="5"/>
  <c r="P145" i="5"/>
  <c r="BI143" i="5"/>
  <c r="BH143" i="5"/>
  <c r="BG143" i="5"/>
  <c r="BF143" i="5"/>
  <c r="T143" i="5"/>
  <c r="R143" i="5"/>
  <c r="P143" i="5"/>
  <c r="BI142" i="5"/>
  <c r="BH142" i="5"/>
  <c r="BG142" i="5"/>
  <c r="BF142" i="5"/>
  <c r="T142" i="5"/>
  <c r="R142" i="5"/>
  <c r="P142" i="5"/>
  <c r="BI141" i="5"/>
  <c r="BH141" i="5"/>
  <c r="BG141" i="5"/>
  <c r="BF141" i="5"/>
  <c r="T141" i="5"/>
  <c r="R141" i="5"/>
  <c r="P141" i="5"/>
  <c r="BI140" i="5"/>
  <c r="BH140" i="5"/>
  <c r="BG140" i="5"/>
  <c r="BF140" i="5"/>
  <c r="T140" i="5"/>
  <c r="R140" i="5"/>
  <c r="P140" i="5"/>
  <c r="BI136" i="5"/>
  <c r="BH136" i="5"/>
  <c r="BG136" i="5"/>
  <c r="BF136" i="5"/>
  <c r="T136" i="5"/>
  <c r="R136" i="5"/>
  <c r="P136" i="5"/>
  <c r="BI132" i="5"/>
  <c r="BH132" i="5"/>
  <c r="BG132" i="5"/>
  <c r="BF132" i="5"/>
  <c r="T132" i="5"/>
  <c r="R132" i="5"/>
  <c r="P132" i="5"/>
  <c r="BI128" i="5"/>
  <c r="BH128" i="5"/>
  <c r="BG128" i="5"/>
  <c r="BF128" i="5"/>
  <c r="T128" i="5"/>
  <c r="R128" i="5"/>
  <c r="P128" i="5"/>
  <c r="J122" i="5"/>
  <c r="J121" i="5"/>
  <c r="F121" i="5"/>
  <c r="F119" i="5"/>
  <c r="E117" i="5"/>
  <c r="J92" i="5"/>
  <c r="J91" i="5"/>
  <c r="F91" i="5"/>
  <c r="F89" i="5"/>
  <c r="E87" i="5"/>
  <c r="J18" i="5"/>
  <c r="E18" i="5"/>
  <c r="F122" i="5"/>
  <c r="J17" i="5"/>
  <c r="J12" i="5"/>
  <c r="J119" i="5" s="1"/>
  <c r="E7" i="5"/>
  <c r="E115" i="5"/>
  <c r="J37" i="4"/>
  <c r="J36" i="4"/>
  <c r="AY97" i="1"/>
  <c r="J35" i="4"/>
  <c r="AX97" i="1" s="1"/>
  <c r="BI685" i="4"/>
  <c r="BH685" i="4"/>
  <c r="BG685" i="4"/>
  <c r="BF685" i="4"/>
  <c r="T685" i="4"/>
  <c r="R685" i="4"/>
  <c r="P685" i="4"/>
  <c r="BI684" i="4"/>
  <c r="BH684" i="4"/>
  <c r="BG684" i="4"/>
  <c r="BF684" i="4"/>
  <c r="T684" i="4"/>
  <c r="R684" i="4"/>
  <c r="P684" i="4"/>
  <c r="BI662" i="4"/>
  <c r="BH662" i="4"/>
  <c r="BG662" i="4"/>
  <c r="BF662" i="4"/>
  <c r="T662" i="4"/>
  <c r="T661" i="4"/>
  <c r="R662" i="4"/>
  <c r="R661" i="4"/>
  <c r="P662" i="4"/>
  <c r="P661" i="4" s="1"/>
  <c r="BI655" i="4"/>
  <c r="BH655" i="4"/>
  <c r="BG655" i="4"/>
  <c r="BF655" i="4"/>
  <c r="T655" i="4"/>
  <c r="T654" i="4"/>
  <c r="R655" i="4"/>
  <c r="R654" i="4" s="1"/>
  <c r="P655" i="4"/>
  <c r="P654" i="4"/>
  <c r="BI653" i="4"/>
  <c r="BH653" i="4"/>
  <c r="BG653" i="4"/>
  <c r="BF653" i="4"/>
  <c r="T653" i="4"/>
  <c r="R653" i="4"/>
  <c r="P653" i="4"/>
  <c r="BI651" i="4"/>
  <c r="BH651" i="4"/>
  <c r="BG651" i="4"/>
  <c r="BF651" i="4"/>
  <c r="T651" i="4"/>
  <c r="R651" i="4"/>
  <c r="P651" i="4"/>
  <c r="BI645" i="4"/>
  <c r="BH645" i="4"/>
  <c r="BG645" i="4"/>
  <c r="BF645" i="4"/>
  <c r="T645" i="4"/>
  <c r="R645" i="4"/>
  <c r="P645" i="4"/>
  <c r="BI643" i="4"/>
  <c r="BH643" i="4"/>
  <c r="BG643" i="4"/>
  <c r="BF643" i="4"/>
  <c r="T643" i="4"/>
  <c r="R643" i="4"/>
  <c r="P643" i="4"/>
  <c r="BI642" i="4"/>
  <c r="BH642" i="4"/>
  <c r="BG642" i="4"/>
  <c r="BF642" i="4"/>
  <c r="T642" i="4"/>
  <c r="R642" i="4"/>
  <c r="P642" i="4"/>
  <c r="BI640" i="4"/>
  <c r="BH640" i="4"/>
  <c r="BG640" i="4"/>
  <c r="BF640" i="4"/>
  <c r="T640" i="4"/>
  <c r="R640" i="4"/>
  <c r="P640" i="4"/>
  <c r="BI630" i="4"/>
  <c r="BH630" i="4"/>
  <c r="BG630" i="4"/>
  <c r="BF630" i="4"/>
  <c r="T630" i="4"/>
  <c r="R630" i="4"/>
  <c r="P630" i="4"/>
  <c r="BI628" i="4"/>
  <c r="BH628" i="4"/>
  <c r="BG628" i="4"/>
  <c r="BF628" i="4"/>
  <c r="T628" i="4"/>
  <c r="R628" i="4"/>
  <c r="P628" i="4"/>
  <c r="BI626" i="4"/>
  <c r="BH626" i="4"/>
  <c r="BG626" i="4"/>
  <c r="BF626" i="4"/>
  <c r="T626" i="4"/>
  <c r="R626" i="4"/>
  <c r="P626" i="4"/>
  <c r="BI624" i="4"/>
  <c r="BH624" i="4"/>
  <c r="BG624" i="4"/>
  <c r="BF624" i="4"/>
  <c r="T624" i="4"/>
  <c r="R624" i="4"/>
  <c r="P624" i="4"/>
  <c r="BI622" i="4"/>
  <c r="BH622" i="4"/>
  <c r="BG622" i="4"/>
  <c r="BF622" i="4"/>
  <c r="T622" i="4"/>
  <c r="R622" i="4"/>
  <c r="P622" i="4"/>
  <c r="BI620" i="4"/>
  <c r="BH620" i="4"/>
  <c r="BG620" i="4"/>
  <c r="BF620" i="4"/>
  <c r="T620" i="4"/>
  <c r="R620" i="4"/>
  <c r="P620" i="4"/>
  <c r="BI608" i="4"/>
  <c r="BH608" i="4"/>
  <c r="BG608" i="4"/>
  <c r="BF608" i="4"/>
  <c r="T608" i="4"/>
  <c r="R608" i="4"/>
  <c r="P608" i="4"/>
  <c r="BI606" i="4"/>
  <c r="BH606" i="4"/>
  <c r="BG606" i="4"/>
  <c r="BF606" i="4"/>
  <c r="T606" i="4"/>
  <c r="R606" i="4"/>
  <c r="P606" i="4"/>
  <c r="BI605" i="4"/>
  <c r="BH605" i="4"/>
  <c r="BG605" i="4"/>
  <c r="BF605" i="4"/>
  <c r="T605" i="4"/>
  <c r="R605" i="4"/>
  <c r="P605" i="4"/>
  <c r="BI604" i="4"/>
  <c r="BH604" i="4"/>
  <c r="BG604" i="4"/>
  <c r="BF604" i="4"/>
  <c r="T604" i="4"/>
  <c r="R604" i="4"/>
  <c r="P604" i="4"/>
  <c r="BI603" i="4"/>
  <c r="BH603" i="4"/>
  <c r="BG603" i="4"/>
  <c r="BF603" i="4"/>
  <c r="T603" i="4"/>
  <c r="R603" i="4"/>
  <c r="P603" i="4"/>
  <c r="BI602" i="4"/>
  <c r="BH602" i="4"/>
  <c r="BG602" i="4"/>
  <c r="BF602" i="4"/>
  <c r="T602" i="4"/>
  <c r="R602" i="4"/>
  <c r="P602" i="4"/>
  <c r="BI601" i="4"/>
  <c r="BH601" i="4"/>
  <c r="BG601" i="4"/>
  <c r="BF601" i="4"/>
  <c r="T601" i="4"/>
  <c r="R601" i="4"/>
  <c r="P601" i="4"/>
  <c r="BI600" i="4"/>
  <c r="BH600" i="4"/>
  <c r="BG600" i="4"/>
  <c r="BF600" i="4"/>
  <c r="T600" i="4"/>
  <c r="R600" i="4"/>
  <c r="P600" i="4"/>
  <c r="BI599" i="4"/>
  <c r="BH599" i="4"/>
  <c r="BG599" i="4"/>
  <c r="BF599" i="4"/>
  <c r="T599" i="4"/>
  <c r="R599" i="4"/>
  <c r="P599" i="4"/>
  <c r="BI597" i="4"/>
  <c r="BH597" i="4"/>
  <c r="BG597" i="4"/>
  <c r="BF597" i="4"/>
  <c r="T597" i="4"/>
  <c r="R597" i="4"/>
  <c r="P597" i="4"/>
  <c r="BI596" i="4"/>
  <c r="BH596" i="4"/>
  <c r="BG596" i="4"/>
  <c r="BF596" i="4"/>
  <c r="T596" i="4"/>
  <c r="R596" i="4"/>
  <c r="P596" i="4"/>
  <c r="BI595" i="4"/>
  <c r="BH595" i="4"/>
  <c r="BG595" i="4"/>
  <c r="BF595" i="4"/>
  <c r="T595" i="4"/>
  <c r="R595" i="4"/>
  <c r="P595" i="4"/>
  <c r="BI594" i="4"/>
  <c r="BH594" i="4"/>
  <c r="BG594" i="4"/>
  <c r="BF594" i="4"/>
  <c r="T594" i="4"/>
  <c r="R594" i="4"/>
  <c r="P594" i="4"/>
  <c r="BI593" i="4"/>
  <c r="BH593" i="4"/>
  <c r="BG593" i="4"/>
  <c r="BF593" i="4"/>
  <c r="T593" i="4"/>
  <c r="R593" i="4"/>
  <c r="P593" i="4"/>
  <c r="BI592" i="4"/>
  <c r="BH592" i="4"/>
  <c r="BG592" i="4"/>
  <c r="BF592" i="4"/>
  <c r="T592" i="4"/>
  <c r="R592" i="4"/>
  <c r="P592" i="4"/>
  <c r="BI591" i="4"/>
  <c r="BH591" i="4"/>
  <c r="BG591" i="4"/>
  <c r="BF591" i="4"/>
  <c r="T591" i="4"/>
  <c r="R591" i="4"/>
  <c r="P591" i="4"/>
  <c r="BI590" i="4"/>
  <c r="BH590" i="4"/>
  <c r="BG590" i="4"/>
  <c r="BF590" i="4"/>
  <c r="T590" i="4"/>
  <c r="R590" i="4"/>
  <c r="P590" i="4"/>
  <c r="BI589" i="4"/>
  <c r="BH589" i="4"/>
  <c r="BG589" i="4"/>
  <c r="BF589" i="4"/>
  <c r="T589" i="4"/>
  <c r="R589" i="4"/>
  <c r="P589" i="4"/>
  <c r="BI588" i="4"/>
  <c r="BH588" i="4"/>
  <c r="BG588" i="4"/>
  <c r="BF588" i="4"/>
  <c r="T588" i="4"/>
  <c r="R588" i="4"/>
  <c r="P588" i="4"/>
  <c r="BI587" i="4"/>
  <c r="BH587" i="4"/>
  <c r="BG587" i="4"/>
  <c r="BF587" i="4"/>
  <c r="T587" i="4"/>
  <c r="R587" i="4"/>
  <c r="P587" i="4"/>
  <c r="BI586" i="4"/>
  <c r="BH586" i="4"/>
  <c r="BG586" i="4"/>
  <c r="BF586" i="4"/>
  <c r="T586" i="4"/>
  <c r="R586" i="4"/>
  <c r="P586" i="4"/>
  <c r="BI584" i="4"/>
  <c r="BH584" i="4"/>
  <c r="BG584" i="4"/>
  <c r="BF584" i="4"/>
  <c r="T584" i="4"/>
  <c r="R584" i="4"/>
  <c r="P584" i="4"/>
  <c r="BI583" i="4"/>
  <c r="BH583" i="4"/>
  <c r="BG583" i="4"/>
  <c r="BF583" i="4"/>
  <c r="T583" i="4"/>
  <c r="R583" i="4"/>
  <c r="P583" i="4"/>
  <c r="BI582" i="4"/>
  <c r="BH582" i="4"/>
  <c r="BG582" i="4"/>
  <c r="BF582" i="4"/>
  <c r="T582" i="4"/>
  <c r="R582" i="4"/>
  <c r="P582" i="4"/>
  <c r="BI581" i="4"/>
  <c r="BH581" i="4"/>
  <c r="BG581" i="4"/>
  <c r="BF581" i="4"/>
  <c r="T581" i="4"/>
  <c r="R581" i="4"/>
  <c r="P581" i="4"/>
  <c r="BI580" i="4"/>
  <c r="BH580" i="4"/>
  <c r="BG580" i="4"/>
  <c r="BF580" i="4"/>
  <c r="T580" i="4"/>
  <c r="R580" i="4"/>
  <c r="P580" i="4"/>
  <c r="BI578" i="4"/>
  <c r="BH578" i="4"/>
  <c r="BG578" i="4"/>
  <c r="BF578" i="4"/>
  <c r="T578" i="4"/>
  <c r="R578" i="4"/>
  <c r="P578" i="4"/>
  <c r="BI577" i="4"/>
  <c r="BH577" i="4"/>
  <c r="BG577" i="4"/>
  <c r="BF577" i="4"/>
  <c r="T577" i="4"/>
  <c r="R577" i="4"/>
  <c r="P577" i="4"/>
  <c r="BI576" i="4"/>
  <c r="BH576" i="4"/>
  <c r="BG576" i="4"/>
  <c r="BF576" i="4"/>
  <c r="T576" i="4"/>
  <c r="R576" i="4"/>
  <c r="P576" i="4"/>
  <c r="BI575" i="4"/>
  <c r="BH575" i="4"/>
  <c r="BG575" i="4"/>
  <c r="BF575" i="4"/>
  <c r="T575" i="4"/>
  <c r="R575" i="4"/>
  <c r="P575" i="4"/>
  <c r="BI574" i="4"/>
  <c r="BH574" i="4"/>
  <c r="BG574" i="4"/>
  <c r="BF574" i="4"/>
  <c r="T574" i="4"/>
  <c r="R574" i="4"/>
  <c r="P574" i="4"/>
  <c r="BI573" i="4"/>
  <c r="BH573" i="4"/>
  <c r="BG573" i="4"/>
  <c r="BF573" i="4"/>
  <c r="T573" i="4"/>
  <c r="R573" i="4"/>
  <c r="P573" i="4"/>
  <c r="BI572" i="4"/>
  <c r="BH572" i="4"/>
  <c r="BG572" i="4"/>
  <c r="BF572" i="4"/>
  <c r="T572" i="4"/>
  <c r="R572" i="4"/>
  <c r="P572" i="4"/>
  <c r="BI571" i="4"/>
  <c r="BH571" i="4"/>
  <c r="BG571" i="4"/>
  <c r="BF571" i="4"/>
  <c r="T571" i="4"/>
  <c r="R571" i="4"/>
  <c r="P571" i="4"/>
  <c r="BI570" i="4"/>
  <c r="BH570" i="4"/>
  <c r="BG570" i="4"/>
  <c r="BF570" i="4"/>
  <c r="T570" i="4"/>
  <c r="R570" i="4"/>
  <c r="P570" i="4"/>
  <c r="BI569" i="4"/>
  <c r="BH569" i="4"/>
  <c r="BG569" i="4"/>
  <c r="BF569" i="4"/>
  <c r="T569" i="4"/>
  <c r="R569" i="4"/>
  <c r="P569" i="4"/>
  <c r="BI568" i="4"/>
  <c r="BH568" i="4"/>
  <c r="BG568" i="4"/>
  <c r="BF568" i="4"/>
  <c r="T568" i="4"/>
  <c r="R568" i="4"/>
  <c r="P568" i="4"/>
  <c r="BI567" i="4"/>
  <c r="BH567" i="4"/>
  <c r="BG567" i="4"/>
  <c r="BF567" i="4"/>
  <c r="T567" i="4"/>
  <c r="R567" i="4"/>
  <c r="P567" i="4"/>
  <c r="BI566" i="4"/>
  <c r="BH566" i="4"/>
  <c r="BG566" i="4"/>
  <c r="BF566" i="4"/>
  <c r="T566" i="4"/>
  <c r="R566" i="4"/>
  <c r="P566" i="4"/>
  <c r="BI565" i="4"/>
  <c r="BH565" i="4"/>
  <c r="BG565" i="4"/>
  <c r="BF565" i="4"/>
  <c r="T565" i="4"/>
  <c r="R565" i="4"/>
  <c r="P565" i="4"/>
  <c r="BI564" i="4"/>
  <c r="BH564" i="4"/>
  <c r="BG564" i="4"/>
  <c r="BF564" i="4"/>
  <c r="T564" i="4"/>
  <c r="R564" i="4"/>
  <c r="P564" i="4"/>
  <c r="BI563" i="4"/>
  <c r="BH563" i="4"/>
  <c r="BG563" i="4"/>
  <c r="BF563" i="4"/>
  <c r="T563" i="4"/>
  <c r="R563" i="4"/>
  <c r="P563" i="4"/>
  <c r="BI562" i="4"/>
  <c r="BH562" i="4"/>
  <c r="BG562" i="4"/>
  <c r="BF562" i="4"/>
  <c r="T562" i="4"/>
  <c r="R562" i="4"/>
  <c r="P562" i="4"/>
  <c r="BI561" i="4"/>
  <c r="BH561" i="4"/>
  <c r="BG561" i="4"/>
  <c r="BF561" i="4"/>
  <c r="T561" i="4"/>
  <c r="R561" i="4"/>
  <c r="P561" i="4"/>
  <c r="BI560" i="4"/>
  <c r="BH560" i="4"/>
  <c r="BG560" i="4"/>
  <c r="BF560" i="4"/>
  <c r="T560" i="4"/>
  <c r="R560" i="4"/>
  <c r="P560" i="4"/>
  <c r="BI558" i="4"/>
  <c r="BH558" i="4"/>
  <c r="BG558" i="4"/>
  <c r="BF558" i="4"/>
  <c r="T558" i="4"/>
  <c r="R558" i="4"/>
  <c r="P558" i="4"/>
  <c r="BI557" i="4"/>
  <c r="BH557" i="4"/>
  <c r="BG557" i="4"/>
  <c r="BF557" i="4"/>
  <c r="T557" i="4"/>
  <c r="R557" i="4"/>
  <c r="P557" i="4"/>
  <c r="BI556" i="4"/>
  <c r="BH556" i="4"/>
  <c r="BG556" i="4"/>
  <c r="BF556" i="4"/>
  <c r="T556" i="4"/>
  <c r="R556" i="4"/>
  <c r="P556" i="4"/>
  <c r="BI555" i="4"/>
  <c r="BH555" i="4"/>
  <c r="BG555" i="4"/>
  <c r="BF555" i="4"/>
  <c r="T555" i="4"/>
  <c r="R555" i="4"/>
  <c r="P555" i="4"/>
  <c r="BI554" i="4"/>
  <c r="BH554" i="4"/>
  <c r="BG554" i="4"/>
  <c r="BF554" i="4"/>
  <c r="T554" i="4"/>
  <c r="R554" i="4"/>
  <c r="P554" i="4"/>
  <c r="BI553" i="4"/>
  <c r="BH553" i="4"/>
  <c r="BG553" i="4"/>
  <c r="BF553" i="4"/>
  <c r="T553" i="4"/>
  <c r="R553" i="4"/>
  <c r="P553" i="4"/>
  <c r="BI551" i="4"/>
  <c r="BH551" i="4"/>
  <c r="BG551" i="4"/>
  <c r="BF551" i="4"/>
  <c r="T551" i="4"/>
  <c r="R551" i="4"/>
  <c r="P551" i="4"/>
  <c r="BI550" i="4"/>
  <c r="BH550" i="4"/>
  <c r="BG550" i="4"/>
  <c r="BF550" i="4"/>
  <c r="T550" i="4"/>
  <c r="R550" i="4"/>
  <c r="P550" i="4"/>
  <c r="BI548" i="4"/>
  <c r="BH548" i="4"/>
  <c r="BG548" i="4"/>
  <c r="BF548" i="4"/>
  <c r="T548" i="4"/>
  <c r="R548" i="4"/>
  <c r="P548" i="4"/>
  <c r="BI546" i="4"/>
  <c r="BH546" i="4"/>
  <c r="BG546" i="4"/>
  <c r="BF546" i="4"/>
  <c r="T546" i="4"/>
  <c r="R546" i="4"/>
  <c r="P546" i="4"/>
  <c r="BI544" i="4"/>
  <c r="BH544" i="4"/>
  <c r="BG544" i="4"/>
  <c r="BF544" i="4"/>
  <c r="T544" i="4"/>
  <c r="R544" i="4"/>
  <c r="P544" i="4"/>
  <c r="BI542" i="4"/>
  <c r="BH542" i="4"/>
  <c r="BG542" i="4"/>
  <c r="BF542" i="4"/>
  <c r="T542" i="4"/>
  <c r="R542" i="4"/>
  <c r="P542" i="4"/>
  <c r="BI540" i="4"/>
  <c r="BH540" i="4"/>
  <c r="BG540" i="4"/>
  <c r="BF540" i="4"/>
  <c r="T540" i="4"/>
  <c r="R540" i="4"/>
  <c r="P540" i="4"/>
  <c r="BI538" i="4"/>
  <c r="BH538" i="4"/>
  <c r="BG538" i="4"/>
  <c r="BF538" i="4"/>
  <c r="T538" i="4"/>
  <c r="R538" i="4"/>
  <c r="P538" i="4"/>
  <c r="BI537" i="4"/>
  <c r="BH537" i="4"/>
  <c r="BG537" i="4"/>
  <c r="BF537" i="4"/>
  <c r="T537" i="4"/>
  <c r="R537" i="4"/>
  <c r="P537" i="4"/>
  <c r="BI536" i="4"/>
  <c r="BH536" i="4"/>
  <c r="BG536" i="4"/>
  <c r="BF536" i="4"/>
  <c r="T536" i="4"/>
  <c r="R536" i="4"/>
  <c r="P536" i="4"/>
  <c r="BI535" i="4"/>
  <c r="BH535" i="4"/>
  <c r="BG535" i="4"/>
  <c r="BF535" i="4"/>
  <c r="T535" i="4"/>
  <c r="R535" i="4"/>
  <c r="P535" i="4"/>
  <c r="BI534" i="4"/>
  <c r="BH534" i="4"/>
  <c r="BG534" i="4"/>
  <c r="BF534" i="4"/>
  <c r="T534" i="4"/>
  <c r="R534" i="4"/>
  <c r="P534" i="4"/>
  <c r="BI533" i="4"/>
  <c r="BH533" i="4"/>
  <c r="BG533" i="4"/>
  <c r="BF533" i="4"/>
  <c r="T533" i="4"/>
  <c r="R533" i="4"/>
  <c r="P533" i="4"/>
  <c r="BI532" i="4"/>
  <c r="BH532" i="4"/>
  <c r="BG532" i="4"/>
  <c r="BF532" i="4"/>
  <c r="T532" i="4"/>
  <c r="R532" i="4"/>
  <c r="P532" i="4"/>
  <c r="BI531" i="4"/>
  <c r="BH531" i="4"/>
  <c r="BG531" i="4"/>
  <c r="BF531" i="4"/>
  <c r="T531" i="4"/>
  <c r="R531" i="4"/>
  <c r="P531" i="4"/>
  <c r="BI530" i="4"/>
  <c r="BH530" i="4"/>
  <c r="BG530" i="4"/>
  <c r="BF530" i="4"/>
  <c r="T530" i="4"/>
  <c r="R530" i="4"/>
  <c r="P530" i="4"/>
  <c r="BI529" i="4"/>
  <c r="BH529" i="4"/>
  <c r="BG529" i="4"/>
  <c r="BF529" i="4"/>
  <c r="T529" i="4"/>
  <c r="R529" i="4"/>
  <c r="P529" i="4"/>
  <c r="BI528" i="4"/>
  <c r="BH528" i="4"/>
  <c r="BG528" i="4"/>
  <c r="BF528" i="4"/>
  <c r="T528" i="4"/>
  <c r="R528" i="4"/>
  <c r="P528" i="4"/>
  <c r="BI526" i="4"/>
  <c r="BH526" i="4"/>
  <c r="BG526" i="4"/>
  <c r="BF526" i="4"/>
  <c r="T526" i="4"/>
  <c r="R526" i="4"/>
  <c r="P526" i="4"/>
  <c r="BI524" i="4"/>
  <c r="BH524" i="4"/>
  <c r="BG524" i="4"/>
  <c r="BF524" i="4"/>
  <c r="T524" i="4"/>
  <c r="R524" i="4"/>
  <c r="P524" i="4"/>
  <c r="BI523" i="4"/>
  <c r="BH523" i="4"/>
  <c r="BG523" i="4"/>
  <c r="BF523" i="4"/>
  <c r="T523" i="4"/>
  <c r="R523" i="4"/>
  <c r="P523" i="4"/>
  <c r="BI521" i="4"/>
  <c r="BH521" i="4"/>
  <c r="BG521" i="4"/>
  <c r="BF521" i="4"/>
  <c r="T521" i="4"/>
  <c r="R521" i="4"/>
  <c r="P521" i="4"/>
  <c r="BI519" i="4"/>
  <c r="BH519" i="4"/>
  <c r="BG519" i="4"/>
  <c r="BF519" i="4"/>
  <c r="T519" i="4"/>
  <c r="R519" i="4"/>
  <c r="P519" i="4"/>
  <c r="BI517" i="4"/>
  <c r="BH517" i="4"/>
  <c r="BG517" i="4"/>
  <c r="BF517" i="4"/>
  <c r="T517" i="4"/>
  <c r="R517" i="4"/>
  <c r="P517" i="4"/>
  <c r="BI516" i="4"/>
  <c r="BH516" i="4"/>
  <c r="BG516" i="4"/>
  <c r="BF516" i="4"/>
  <c r="T516" i="4"/>
  <c r="R516" i="4"/>
  <c r="P516" i="4"/>
  <c r="BI514" i="4"/>
  <c r="BH514" i="4"/>
  <c r="BG514" i="4"/>
  <c r="BF514" i="4"/>
  <c r="T514" i="4"/>
  <c r="R514" i="4"/>
  <c r="P514" i="4"/>
  <c r="BI510" i="4"/>
  <c r="BH510" i="4"/>
  <c r="BG510" i="4"/>
  <c r="BF510" i="4"/>
  <c r="T510" i="4"/>
  <c r="R510" i="4"/>
  <c r="P510" i="4"/>
  <c r="BI506" i="4"/>
  <c r="BH506" i="4"/>
  <c r="BG506" i="4"/>
  <c r="BF506" i="4"/>
  <c r="T506" i="4"/>
  <c r="R506" i="4"/>
  <c r="P506" i="4"/>
  <c r="BI504" i="4"/>
  <c r="BH504" i="4"/>
  <c r="BG504" i="4"/>
  <c r="BF504" i="4"/>
  <c r="T504" i="4"/>
  <c r="R504" i="4"/>
  <c r="P504" i="4"/>
  <c r="BI503" i="4"/>
  <c r="BH503" i="4"/>
  <c r="BG503" i="4"/>
  <c r="BF503" i="4"/>
  <c r="T503" i="4"/>
  <c r="R503" i="4"/>
  <c r="P503" i="4"/>
  <c r="BI501" i="4"/>
  <c r="BH501" i="4"/>
  <c r="BG501" i="4"/>
  <c r="BF501" i="4"/>
  <c r="T501" i="4"/>
  <c r="R501" i="4"/>
  <c r="P501" i="4"/>
  <c r="BI499" i="4"/>
  <c r="BH499" i="4"/>
  <c r="BG499" i="4"/>
  <c r="BF499" i="4"/>
  <c r="T499" i="4"/>
  <c r="R499" i="4"/>
  <c r="P499" i="4"/>
  <c r="BI498" i="4"/>
  <c r="BH498" i="4"/>
  <c r="BG498" i="4"/>
  <c r="BF498" i="4"/>
  <c r="T498" i="4"/>
  <c r="R498" i="4"/>
  <c r="P498" i="4"/>
  <c r="BI492" i="4"/>
  <c r="BH492" i="4"/>
  <c r="BG492" i="4"/>
  <c r="BF492" i="4"/>
  <c r="T492" i="4"/>
  <c r="R492" i="4"/>
  <c r="P492" i="4"/>
  <c r="BI490" i="4"/>
  <c r="BH490" i="4"/>
  <c r="BG490" i="4"/>
  <c r="BF490" i="4"/>
  <c r="T490" i="4"/>
  <c r="R490" i="4"/>
  <c r="P490" i="4"/>
  <c r="BI486" i="4"/>
  <c r="BH486" i="4"/>
  <c r="BG486" i="4"/>
  <c r="BF486" i="4"/>
  <c r="T486" i="4"/>
  <c r="R486" i="4"/>
  <c r="P486" i="4"/>
  <c r="BI484" i="4"/>
  <c r="BH484" i="4"/>
  <c r="BG484" i="4"/>
  <c r="BF484" i="4"/>
  <c r="T484" i="4"/>
  <c r="R484" i="4"/>
  <c r="P484" i="4"/>
  <c r="BI482" i="4"/>
  <c r="BH482" i="4"/>
  <c r="BG482" i="4"/>
  <c r="BF482" i="4"/>
  <c r="T482" i="4"/>
  <c r="R482" i="4"/>
  <c r="P482" i="4"/>
  <c r="BI477" i="4"/>
  <c r="BH477" i="4"/>
  <c r="BG477" i="4"/>
  <c r="BF477" i="4"/>
  <c r="T477" i="4"/>
  <c r="R477" i="4"/>
  <c r="P477" i="4"/>
  <c r="BI476" i="4"/>
  <c r="BH476" i="4"/>
  <c r="BG476" i="4"/>
  <c r="BF476" i="4"/>
  <c r="T476" i="4"/>
  <c r="R476" i="4"/>
  <c r="P476" i="4"/>
  <c r="BI474" i="4"/>
  <c r="BH474" i="4"/>
  <c r="BG474" i="4"/>
  <c r="BF474" i="4"/>
  <c r="T474" i="4"/>
  <c r="R474" i="4"/>
  <c r="P474" i="4"/>
  <c r="BI472" i="4"/>
  <c r="BH472" i="4"/>
  <c r="BG472" i="4"/>
  <c r="BF472" i="4"/>
  <c r="T472" i="4"/>
  <c r="R472" i="4"/>
  <c r="P472" i="4"/>
  <c r="BI471" i="4"/>
  <c r="BH471" i="4"/>
  <c r="BG471" i="4"/>
  <c r="BF471" i="4"/>
  <c r="T471" i="4"/>
  <c r="R471" i="4"/>
  <c r="P471" i="4"/>
  <c r="BI469" i="4"/>
  <c r="BH469" i="4"/>
  <c r="BG469" i="4"/>
  <c r="BF469" i="4"/>
  <c r="T469" i="4"/>
  <c r="R469" i="4"/>
  <c r="P469" i="4"/>
  <c r="BI468" i="4"/>
  <c r="BH468" i="4"/>
  <c r="BG468" i="4"/>
  <c r="BF468" i="4"/>
  <c r="T468" i="4"/>
  <c r="R468" i="4"/>
  <c r="P468" i="4"/>
  <c r="BI466" i="4"/>
  <c r="BH466" i="4"/>
  <c r="BG466" i="4"/>
  <c r="BF466" i="4"/>
  <c r="T466" i="4"/>
  <c r="R466" i="4"/>
  <c r="P466" i="4"/>
  <c r="BI462" i="4"/>
  <c r="BH462" i="4"/>
  <c r="BG462" i="4"/>
  <c r="BF462" i="4"/>
  <c r="T462" i="4"/>
  <c r="R462" i="4"/>
  <c r="P462" i="4"/>
  <c r="BI460" i="4"/>
  <c r="BH460" i="4"/>
  <c r="BG460" i="4"/>
  <c r="BF460" i="4"/>
  <c r="T460" i="4"/>
  <c r="R460" i="4"/>
  <c r="P460" i="4"/>
  <c r="BI456" i="4"/>
  <c r="BH456" i="4"/>
  <c r="BG456" i="4"/>
  <c r="BF456" i="4"/>
  <c r="T456" i="4"/>
  <c r="R456" i="4"/>
  <c r="P456" i="4"/>
  <c r="BI454" i="4"/>
  <c r="BH454" i="4"/>
  <c r="BG454" i="4"/>
  <c r="BF454" i="4"/>
  <c r="T454" i="4"/>
  <c r="R454" i="4"/>
  <c r="P454" i="4"/>
  <c r="BI436" i="4"/>
  <c r="BH436" i="4"/>
  <c r="BG436" i="4"/>
  <c r="BF436" i="4"/>
  <c r="T436" i="4"/>
  <c r="R436" i="4"/>
  <c r="P436" i="4"/>
  <c r="BI434" i="4"/>
  <c r="BH434" i="4"/>
  <c r="BG434" i="4"/>
  <c r="BF434" i="4"/>
  <c r="T434" i="4"/>
  <c r="R434" i="4"/>
  <c r="P434" i="4"/>
  <c r="BI432" i="4"/>
  <c r="BH432" i="4"/>
  <c r="BG432" i="4"/>
  <c r="BF432" i="4"/>
  <c r="T432" i="4"/>
  <c r="R432" i="4"/>
  <c r="P432" i="4"/>
  <c r="BI431" i="4"/>
  <c r="BH431" i="4"/>
  <c r="BG431" i="4"/>
  <c r="BF431" i="4"/>
  <c r="T431" i="4"/>
  <c r="R431" i="4"/>
  <c r="P431" i="4"/>
  <c r="BI429" i="4"/>
  <c r="BH429" i="4"/>
  <c r="BG429" i="4"/>
  <c r="BF429" i="4"/>
  <c r="T429" i="4"/>
  <c r="R429" i="4"/>
  <c r="P429" i="4"/>
  <c r="BI428" i="4"/>
  <c r="BH428" i="4"/>
  <c r="BG428" i="4"/>
  <c r="BF428" i="4"/>
  <c r="T428" i="4"/>
  <c r="R428" i="4"/>
  <c r="P428" i="4"/>
  <c r="BI426" i="4"/>
  <c r="BH426" i="4"/>
  <c r="BG426" i="4"/>
  <c r="BF426" i="4"/>
  <c r="T426" i="4"/>
  <c r="R426" i="4"/>
  <c r="P426" i="4"/>
  <c r="BI424" i="4"/>
  <c r="BH424" i="4"/>
  <c r="BG424" i="4"/>
  <c r="BF424" i="4"/>
  <c r="T424" i="4"/>
  <c r="R424" i="4"/>
  <c r="P424" i="4"/>
  <c r="BI423" i="4"/>
  <c r="BH423" i="4"/>
  <c r="BG423" i="4"/>
  <c r="BF423" i="4"/>
  <c r="T423" i="4"/>
  <c r="R423" i="4"/>
  <c r="P423" i="4"/>
  <c r="BI421" i="4"/>
  <c r="BH421" i="4"/>
  <c r="BG421" i="4"/>
  <c r="BF421" i="4"/>
  <c r="T421" i="4"/>
  <c r="R421" i="4"/>
  <c r="P421" i="4"/>
  <c r="BI419" i="4"/>
  <c r="BH419" i="4"/>
  <c r="BG419" i="4"/>
  <c r="BF419" i="4"/>
  <c r="T419" i="4"/>
  <c r="R419" i="4"/>
  <c r="P419" i="4"/>
  <c r="BI417" i="4"/>
  <c r="BH417" i="4"/>
  <c r="BG417" i="4"/>
  <c r="BF417" i="4"/>
  <c r="T417" i="4"/>
  <c r="R417" i="4"/>
  <c r="P417" i="4"/>
  <c r="BI415" i="4"/>
  <c r="BH415" i="4"/>
  <c r="BG415" i="4"/>
  <c r="BF415" i="4"/>
  <c r="T415" i="4"/>
  <c r="R415" i="4"/>
  <c r="P415" i="4"/>
  <c r="BI414" i="4"/>
  <c r="BH414" i="4"/>
  <c r="BG414" i="4"/>
  <c r="BF414" i="4"/>
  <c r="T414" i="4"/>
  <c r="R414" i="4"/>
  <c r="P414" i="4"/>
  <c r="BI409" i="4"/>
  <c r="BH409" i="4"/>
  <c r="BG409" i="4"/>
  <c r="BF409" i="4"/>
  <c r="T409" i="4"/>
  <c r="R409" i="4"/>
  <c r="P409" i="4"/>
  <c r="BI406" i="4"/>
  <c r="BH406" i="4"/>
  <c r="BG406" i="4"/>
  <c r="BF406" i="4"/>
  <c r="T406" i="4"/>
  <c r="R406" i="4"/>
  <c r="P406" i="4"/>
  <c r="BI404" i="4"/>
  <c r="BH404" i="4"/>
  <c r="BG404" i="4"/>
  <c r="BF404" i="4"/>
  <c r="T404" i="4"/>
  <c r="R404" i="4"/>
  <c r="P404" i="4"/>
  <c r="BI402" i="4"/>
  <c r="BH402" i="4"/>
  <c r="BG402" i="4"/>
  <c r="BF402" i="4"/>
  <c r="T402" i="4"/>
  <c r="R402" i="4"/>
  <c r="P402" i="4"/>
  <c r="BI400" i="4"/>
  <c r="BH400" i="4"/>
  <c r="BG400" i="4"/>
  <c r="BF400" i="4"/>
  <c r="T400" i="4"/>
  <c r="R400" i="4"/>
  <c r="P400" i="4"/>
  <c r="BI398" i="4"/>
  <c r="BH398" i="4"/>
  <c r="BG398" i="4"/>
  <c r="BF398" i="4"/>
  <c r="T398" i="4"/>
  <c r="R398" i="4"/>
  <c r="P398" i="4"/>
  <c r="BI396" i="4"/>
  <c r="BH396" i="4"/>
  <c r="BG396" i="4"/>
  <c r="BF396" i="4"/>
  <c r="T396" i="4"/>
  <c r="R396" i="4"/>
  <c r="P396" i="4"/>
  <c r="BI394" i="4"/>
  <c r="BH394" i="4"/>
  <c r="BG394" i="4"/>
  <c r="BF394" i="4"/>
  <c r="T394" i="4"/>
  <c r="R394" i="4"/>
  <c r="P394" i="4"/>
  <c r="BI392" i="4"/>
  <c r="BH392" i="4"/>
  <c r="BG392" i="4"/>
  <c r="BF392" i="4"/>
  <c r="T392" i="4"/>
  <c r="R392" i="4"/>
  <c r="P392" i="4"/>
  <c r="BI390" i="4"/>
  <c r="BH390" i="4"/>
  <c r="BG390" i="4"/>
  <c r="BF390" i="4"/>
  <c r="T390" i="4"/>
  <c r="R390" i="4"/>
  <c r="P390" i="4"/>
  <c r="BI387" i="4"/>
  <c r="BH387" i="4"/>
  <c r="BG387" i="4"/>
  <c r="BF387" i="4"/>
  <c r="T387" i="4"/>
  <c r="T386" i="4"/>
  <c r="R387" i="4"/>
  <c r="R386" i="4" s="1"/>
  <c r="P387" i="4"/>
  <c r="P386" i="4" s="1"/>
  <c r="BI384" i="4"/>
  <c r="BH384" i="4"/>
  <c r="BG384" i="4"/>
  <c r="BF384" i="4"/>
  <c r="T384" i="4"/>
  <c r="R384" i="4"/>
  <c r="P384" i="4"/>
  <c r="BI383" i="4"/>
  <c r="BH383" i="4"/>
  <c r="BG383" i="4"/>
  <c r="BF383" i="4"/>
  <c r="T383" i="4"/>
  <c r="R383" i="4"/>
  <c r="P383" i="4"/>
  <c r="BI382" i="4"/>
  <c r="BH382" i="4"/>
  <c r="BG382" i="4"/>
  <c r="BF382" i="4"/>
  <c r="T382" i="4"/>
  <c r="R382" i="4"/>
  <c r="P382" i="4"/>
  <c r="BI378" i="4"/>
  <c r="BH378" i="4"/>
  <c r="BG378" i="4"/>
  <c r="BF378" i="4"/>
  <c r="T378" i="4"/>
  <c r="R378" i="4"/>
  <c r="P378" i="4"/>
  <c r="BI376" i="4"/>
  <c r="BH376" i="4"/>
  <c r="BG376" i="4"/>
  <c r="BF376" i="4"/>
  <c r="T376" i="4"/>
  <c r="R376" i="4"/>
  <c r="P376" i="4"/>
  <c r="BI374" i="4"/>
  <c r="BH374" i="4"/>
  <c r="BG374" i="4"/>
  <c r="BF374" i="4"/>
  <c r="T374" i="4"/>
  <c r="R374" i="4"/>
  <c r="P374" i="4"/>
  <c r="BI372" i="4"/>
  <c r="BH372" i="4"/>
  <c r="BG372" i="4"/>
  <c r="BF372" i="4"/>
  <c r="T372" i="4"/>
  <c r="R372" i="4"/>
  <c r="P372" i="4"/>
  <c r="BI371" i="4"/>
  <c r="BH371" i="4"/>
  <c r="BG371" i="4"/>
  <c r="BF371" i="4"/>
  <c r="T371" i="4"/>
  <c r="R371" i="4"/>
  <c r="P371" i="4"/>
  <c r="BI370" i="4"/>
  <c r="BH370" i="4"/>
  <c r="BG370" i="4"/>
  <c r="BF370" i="4"/>
  <c r="T370" i="4"/>
  <c r="R370" i="4"/>
  <c r="P370" i="4"/>
  <c r="BI368" i="4"/>
  <c r="BH368" i="4"/>
  <c r="BG368" i="4"/>
  <c r="BF368" i="4"/>
  <c r="T368" i="4"/>
  <c r="R368" i="4"/>
  <c r="P368" i="4"/>
  <c r="BI367" i="4"/>
  <c r="BH367" i="4"/>
  <c r="BG367" i="4"/>
  <c r="BF367" i="4"/>
  <c r="T367" i="4"/>
  <c r="R367" i="4"/>
  <c r="P367" i="4"/>
  <c r="BI365" i="4"/>
  <c r="BH365" i="4"/>
  <c r="BG365" i="4"/>
  <c r="BF365" i="4"/>
  <c r="T365" i="4"/>
  <c r="R365" i="4"/>
  <c r="P365" i="4"/>
  <c r="BI355" i="4"/>
  <c r="BH355" i="4"/>
  <c r="BG355" i="4"/>
  <c r="BF355" i="4"/>
  <c r="T355" i="4"/>
  <c r="R355" i="4"/>
  <c r="P355" i="4"/>
  <c r="BI354" i="4"/>
  <c r="BH354" i="4"/>
  <c r="BG354" i="4"/>
  <c r="BF354" i="4"/>
  <c r="T354" i="4"/>
  <c r="R354" i="4"/>
  <c r="P354" i="4"/>
  <c r="BI336" i="4"/>
  <c r="BH336" i="4"/>
  <c r="BG336" i="4"/>
  <c r="BF336" i="4"/>
  <c r="T336" i="4"/>
  <c r="R336" i="4"/>
  <c r="P336" i="4"/>
  <c r="BI334" i="4"/>
  <c r="BH334" i="4"/>
  <c r="BG334" i="4"/>
  <c r="BF334" i="4"/>
  <c r="T334" i="4"/>
  <c r="R334" i="4"/>
  <c r="P334" i="4"/>
  <c r="BI288" i="4"/>
  <c r="BH288" i="4"/>
  <c r="BG288" i="4"/>
  <c r="BF288" i="4"/>
  <c r="T288" i="4"/>
  <c r="R288" i="4"/>
  <c r="P288" i="4"/>
  <c r="BI284" i="4"/>
  <c r="BH284" i="4"/>
  <c r="BG284" i="4"/>
  <c r="BF284" i="4"/>
  <c r="T284" i="4"/>
  <c r="R284" i="4"/>
  <c r="P284" i="4"/>
  <c r="BI282" i="4"/>
  <c r="BH282" i="4"/>
  <c r="BG282" i="4"/>
  <c r="BF282" i="4"/>
  <c r="T282" i="4"/>
  <c r="R282" i="4"/>
  <c r="P282" i="4"/>
  <c r="BI281" i="4"/>
  <c r="BH281" i="4"/>
  <c r="BG281" i="4"/>
  <c r="BF281" i="4"/>
  <c r="T281" i="4"/>
  <c r="R281" i="4"/>
  <c r="P281" i="4"/>
  <c r="BI280" i="4"/>
  <c r="BH280" i="4"/>
  <c r="BG280" i="4"/>
  <c r="BF280" i="4"/>
  <c r="T280" i="4"/>
  <c r="R280" i="4"/>
  <c r="P280" i="4"/>
  <c r="BI279" i="4"/>
  <c r="BH279" i="4"/>
  <c r="BG279" i="4"/>
  <c r="BF279" i="4"/>
  <c r="T279" i="4"/>
  <c r="R279" i="4"/>
  <c r="P279" i="4"/>
  <c r="BI278" i="4"/>
  <c r="BH278" i="4"/>
  <c r="BG278" i="4"/>
  <c r="BF278" i="4"/>
  <c r="T278" i="4"/>
  <c r="R278" i="4"/>
  <c r="P278" i="4"/>
  <c r="BI277" i="4"/>
  <c r="BH277" i="4"/>
  <c r="BG277" i="4"/>
  <c r="BF277" i="4"/>
  <c r="T277" i="4"/>
  <c r="R277" i="4"/>
  <c r="P277" i="4"/>
  <c r="BI275" i="4"/>
  <c r="BH275" i="4"/>
  <c r="BG275" i="4"/>
  <c r="BF275" i="4"/>
  <c r="T275" i="4"/>
  <c r="R275" i="4"/>
  <c r="P275" i="4"/>
  <c r="BI273" i="4"/>
  <c r="BH273" i="4"/>
  <c r="BG273" i="4"/>
  <c r="BF273" i="4"/>
  <c r="T273" i="4"/>
  <c r="R273" i="4"/>
  <c r="P273" i="4"/>
  <c r="BI271" i="4"/>
  <c r="BH271" i="4"/>
  <c r="BG271" i="4"/>
  <c r="BF271" i="4"/>
  <c r="T271" i="4"/>
  <c r="R271" i="4"/>
  <c r="P271" i="4"/>
  <c r="BI269" i="4"/>
  <c r="BH269" i="4"/>
  <c r="BG269" i="4"/>
  <c r="BF269" i="4"/>
  <c r="T269" i="4"/>
  <c r="R269" i="4"/>
  <c r="P269" i="4"/>
  <c r="BI268" i="4"/>
  <c r="BH268" i="4"/>
  <c r="BG268" i="4"/>
  <c r="BF268" i="4"/>
  <c r="T268" i="4"/>
  <c r="R268" i="4"/>
  <c r="P268" i="4"/>
  <c r="BI263" i="4"/>
  <c r="BH263" i="4"/>
  <c r="BG263" i="4"/>
  <c r="BF263" i="4"/>
  <c r="T263" i="4"/>
  <c r="R263" i="4"/>
  <c r="P263" i="4"/>
  <c r="BI258" i="4"/>
  <c r="BH258" i="4"/>
  <c r="BG258" i="4"/>
  <c r="BF258" i="4"/>
  <c r="T258" i="4"/>
  <c r="R258" i="4"/>
  <c r="P258" i="4"/>
  <c r="BI257" i="4"/>
  <c r="BH257" i="4"/>
  <c r="BG257" i="4"/>
  <c r="BF257" i="4"/>
  <c r="T257" i="4"/>
  <c r="R257" i="4"/>
  <c r="P257" i="4"/>
  <c r="BI256" i="4"/>
  <c r="BH256" i="4"/>
  <c r="BG256" i="4"/>
  <c r="BF256" i="4"/>
  <c r="T256" i="4"/>
  <c r="R256" i="4"/>
  <c r="P256" i="4"/>
  <c r="BI254" i="4"/>
  <c r="BH254" i="4"/>
  <c r="BG254" i="4"/>
  <c r="BF254" i="4"/>
  <c r="T254" i="4"/>
  <c r="R254" i="4"/>
  <c r="P254" i="4"/>
  <c r="BI253" i="4"/>
  <c r="BH253" i="4"/>
  <c r="BG253" i="4"/>
  <c r="BF253" i="4"/>
  <c r="T253" i="4"/>
  <c r="R253" i="4"/>
  <c r="P253" i="4"/>
  <c r="BI251" i="4"/>
  <c r="BH251" i="4"/>
  <c r="BG251" i="4"/>
  <c r="BF251" i="4"/>
  <c r="T251" i="4"/>
  <c r="R251" i="4"/>
  <c r="P251" i="4"/>
  <c r="BI249" i="4"/>
  <c r="BH249" i="4"/>
  <c r="BG249" i="4"/>
  <c r="BF249" i="4"/>
  <c r="T249" i="4"/>
  <c r="R249" i="4"/>
  <c r="P249" i="4"/>
  <c r="BI247" i="4"/>
  <c r="BH247" i="4"/>
  <c r="BG247" i="4"/>
  <c r="BF247" i="4"/>
  <c r="T247" i="4"/>
  <c r="R247" i="4"/>
  <c r="P247" i="4"/>
  <c r="BI245" i="4"/>
  <c r="BH245" i="4"/>
  <c r="BG245" i="4"/>
  <c r="BF245" i="4"/>
  <c r="T245" i="4"/>
  <c r="R245" i="4"/>
  <c r="P245" i="4"/>
  <c r="BI243" i="4"/>
  <c r="BH243" i="4"/>
  <c r="BG243" i="4"/>
  <c r="BF243" i="4"/>
  <c r="T243" i="4"/>
  <c r="R243" i="4"/>
  <c r="P243" i="4"/>
  <c r="BI239" i="4"/>
  <c r="BH239" i="4"/>
  <c r="BG239" i="4"/>
  <c r="BF239" i="4"/>
  <c r="T239" i="4"/>
  <c r="R239" i="4"/>
  <c r="P239" i="4"/>
  <c r="BI235" i="4"/>
  <c r="BH235" i="4"/>
  <c r="BG235" i="4"/>
  <c r="BF235" i="4"/>
  <c r="T235" i="4"/>
  <c r="R235" i="4"/>
  <c r="P235" i="4"/>
  <c r="BI231" i="4"/>
  <c r="BH231" i="4"/>
  <c r="BG231" i="4"/>
  <c r="BF231" i="4"/>
  <c r="T231" i="4"/>
  <c r="R231" i="4"/>
  <c r="P231" i="4"/>
  <c r="BI229" i="4"/>
  <c r="BH229" i="4"/>
  <c r="BG229" i="4"/>
  <c r="BF229" i="4"/>
  <c r="T229" i="4"/>
  <c r="R229" i="4"/>
  <c r="P229" i="4"/>
  <c r="BI227" i="4"/>
  <c r="BH227" i="4"/>
  <c r="BG227" i="4"/>
  <c r="BF227" i="4"/>
  <c r="T227" i="4"/>
  <c r="R227" i="4"/>
  <c r="P227" i="4"/>
  <c r="BI226" i="4"/>
  <c r="BH226" i="4"/>
  <c r="BG226" i="4"/>
  <c r="BF226" i="4"/>
  <c r="T226" i="4"/>
  <c r="R226" i="4"/>
  <c r="P226" i="4"/>
  <c r="BI225" i="4"/>
  <c r="BH225" i="4"/>
  <c r="BG225" i="4"/>
  <c r="BF225" i="4"/>
  <c r="T225" i="4"/>
  <c r="R225" i="4"/>
  <c r="P225" i="4"/>
  <c r="BI224" i="4"/>
  <c r="BH224" i="4"/>
  <c r="BG224" i="4"/>
  <c r="BF224" i="4"/>
  <c r="T224" i="4"/>
  <c r="R224" i="4"/>
  <c r="P224" i="4"/>
  <c r="BI223" i="4"/>
  <c r="BH223" i="4"/>
  <c r="BG223" i="4"/>
  <c r="BF223" i="4"/>
  <c r="T223" i="4"/>
  <c r="R223" i="4"/>
  <c r="P223" i="4"/>
  <c r="BI219" i="4"/>
  <c r="BH219" i="4"/>
  <c r="BG219" i="4"/>
  <c r="BF219" i="4"/>
  <c r="T219" i="4"/>
  <c r="R219" i="4"/>
  <c r="P219" i="4"/>
  <c r="BI214" i="4"/>
  <c r="BH214" i="4"/>
  <c r="BG214" i="4"/>
  <c r="BF214" i="4"/>
  <c r="T214" i="4"/>
  <c r="R214" i="4"/>
  <c r="P214" i="4"/>
  <c r="BI209" i="4"/>
  <c r="BH209" i="4"/>
  <c r="BG209" i="4"/>
  <c r="BF209" i="4"/>
  <c r="T209" i="4"/>
  <c r="R209" i="4"/>
  <c r="P209" i="4"/>
  <c r="BI204" i="4"/>
  <c r="BH204" i="4"/>
  <c r="BG204" i="4"/>
  <c r="BF204" i="4"/>
  <c r="T204" i="4"/>
  <c r="R204" i="4"/>
  <c r="P204" i="4"/>
  <c r="BI202" i="4"/>
  <c r="BH202" i="4"/>
  <c r="BG202" i="4"/>
  <c r="BF202" i="4"/>
  <c r="T202" i="4"/>
  <c r="R202" i="4"/>
  <c r="P202" i="4"/>
  <c r="BI198" i="4"/>
  <c r="BH198" i="4"/>
  <c r="BG198" i="4"/>
  <c r="BF198" i="4"/>
  <c r="T198" i="4"/>
  <c r="R198" i="4"/>
  <c r="P198" i="4"/>
  <c r="BI197" i="4"/>
  <c r="BH197" i="4"/>
  <c r="BG197" i="4"/>
  <c r="BF197" i="4"/>
  <c r="T197" i="4"/>
  <c r="R197" i="4"/>
  <c r="P197" i="4"/>
  <c r="BI192" i="4"/>
  <c r="BH192" i="4"/>
  <c r="BG192" i="4"/>
  <c r="BF192" i="4"/>
  <c r="T192" i="4"/>
  <c r="R192" i="4"/>
  <c r="P192" i="4"/>
  <c r="BI187" i="4"/>
  <c r="BH187" i="4"/>
  <c r="BG187" i="4"/>
  <c r="BF187" i="4"/>
  <c r="T187" i="4"/>
  <c r="R187" i="4"/>
  <c r="P187" i="4"/>
  <c r="BI185" i="4"/>
  <c r="BH185" i="4"/>
  <c r="BG185" i="4"/>
  <c r="BF185" i="4"/>
  <c r="T185" i="4"/>
  <c r="R185" i="4"/>
  <c r="P185" i="4"/>
  <c r="BI183" i="4"/>
  <c r="BH183" i="4"/>
  <c r="BG183" i="4"/>
  <c r="BF183" i="4"/>
  <c r="T183" i="4"/>
  <c r="R183" i="4"/>
  <c r="P183" i="4"/>
  <c r="BI179" i="4"/>
  <c r="BH179" i="4"/>
  <c r="BG179" i="4"/>
  <c r="BF179" i="4"/>
  <c r="T179" i="4"/>
  <c r="R179" i="4"/>
  <c r="P179" i="4"/>
  <c r="BI169" i="4"/>
  <c r="BH169" i="4"/>
  <c r="BG169" i="4"/>
  <c r="BF169" i="4"/>
  <c r="T169" i="4"/>
  <c r="R169" i="4"/>
  <c r="P169" i="4"/>
  <c r="BI168" i="4"/>
  <c r="BH168" i="4"/>
  <c r="BG168" i="4"/>
  <c r="BF168" i="4"/>
  <c r="T168" i="4"/>
  <c r="R168" i="4"/>
  <c r="P168" i="4"/>
  <c r="BI167" i="4"/>
  <c r="BH167" i="4"/>
  <c r="BG167" i="4"/>
  <c r="BF167" i="4"/>
  <c r="T167" i="4"/>
  <c r="R167" i="4"/>
  <c r="P167" i="4"/>
  <c r="BI163" i="4"/>
  <c r="BH163" i="4"/>
  <c r="BG163" i="4"/>
  <c r="BF163" i="4"/>
  <c r="T163" i="4"/>
  <c r="R163" i="4"/>
  <c r="P163" i="4"/>
  <c r="BI162" i="4"/>
  <c r="BH162" i="4"/>
  <c r="BG162" i="4"/>
  <c r="BF162" i="4"/>
  <c r="T162" i="4"/>
  <c r="R162" i="4"/>
  <c r="P162" i="4"/>
  <c r="BI156" i="4"/>
  <c r="BH156" i="4"/>
  <c r="BG156" i="4"/>
  <c r="BF156" i="4"/>
  <c r="T156" i="4"/>
  <c r="R156" i="4"/>
  <c r="P156" i="4"/>
  <c r="BI152" i="4"/>
  <c r="BH152" i="4"/>
  <c r="BG152" i="4"/>
  <c r="BF152" i="4"/>
  <c r="T152" i="4"/>
  <c r="R152" i="4"/>
  <c r="P152" i="4"/>
  <c r="BI150" i="4"/>
  <c r="BH150" i="4"/>
  <c r="BG150" i="4"/>
  <c r="BF150" i="4"/>
  <c r="T150" i="4"/>
  <c r="R150" i="4"/>
  <c r="P150" i="4"/>
  <c r="BI148" i="4"/>
  <c r="BH148" i="4"/>
  <c r="BG148" i="4"/>
  <c r="BF148" i="4"/>
  <c r="T148" i="4"/>
  <c r="R148" i="4"/>
  <c r="P148" i="4"/>
  <c r="BI144" i="4"/>
  <c r="BH144" i="4"/>
  <c r="BG144" i="4"/>
  <c r="BF144" i="4"/>
  <c r="T144" i="4"/>
  <c r="R144" i="4"/>
  <c r="P144" i="4"/>
  <c r="J138" i="4"/>
  <c r="J137" i="4"/>
  <c r="F137" i="4"/>
  <c r="F135" i="4"/>
  <c r="E133" i="4"/>
  <c r="J92" i="4"/>
  <c r="J91" i="4"/>
  <c r="F91" i="4"/>
  <c r="F89" i="4"/>
  <c r="E87" i="4"/>
  <c r="J18" i="4"/>
  <c r="E18" i="4"/>
  <c r="F138" i="4" s="1"/>
  <c r="J17" i="4"/>
  <c r="J12" i="4"/>
  <c r="J135" i="4"/>
  <c r="E7" i="4"/>
  <c r="E131" i="4"/>
  <c r="J37" i="3"/>
  <c r="J36" i="3"/>
  <c r="AY96" i="1" s="1"/>
  <c r="J35" i="3"/>
  <c r="AX96" i="1" s="1"/>
  <c r="BI144" i="3"/>
  <c r="BH144" i="3"/>
  <c r="BG144" i="3"/>
  <c r="BF144" i="3"/>
  <c r="T144" i="3"/>
  <c r="R144" i="3"/>
  <c r="P144" i="3"/>
  <c r="BI142" i="3"/>
  <c r="BH142" i="3"/>
  <c r="BG142" i="3"/>
  <c r="BF142" i="3"/>
  <c r="T142" i="3"/>
  <c r="R142" i="3"/>
  <c r="P142" i="3"/>
  <c r="BI140" i="3"/>
  <c r="BH140" i="3"/>
  <c r="BG140" i="3"/>
  <c r="BF140" i="3"/>
  <c r="T140" i="3"/>
  <c r="R140" i="3"/>
  <c r="P140" i="3"/>
  <c r="BI139" i="3"/>
  <c r="BH139" i="3"/>
  <c r="BG139" i="3"/>
  <c r="BF139" i="3"/>
  <c r="T139" i="3"/>
  <c r="R139" i="3"/>
  <c r="P139" i="3"/>
  <c r="BI137" i="3"/>
  <c r="BH137" i="3"/>
  <c r="BG137" i="3"/>
  <c r="BF137" i="3"/>
  <c r="T137" i="3"/>
  <c r="R137" i="3"/>
  <c r="P137" i="3"/>
  <c r="BI136" i="3"/>
  <c r="BH136" i="3"/>
  <c r="BG136" i="3"/>
  <c r="BF136" i="3"/>
  <c r="T136" i="3"/>
  <c r="R136" i="3"/>
  <c r="P136" i="3"/>
  <c r="BI134" i="3"/>
  <c r="BH134" i="3"/>
  <c r="BG134" i="3"/>
  <c r="BF134" i="3"/>
  <c r="T134" i="3"/>
  <c r="R134" i="3"/>
  <c r="P134" i="3"/>
  <c r="BI130" i="3"/>
  <c r="BH130" i="3"/>
  <c r="BG130" i="3"/>
  <c r="BF130" i="3"/>
  <c r="T130" i="3"/>
  <c r="R130" i="3"/>
  <c r="P130" i="3"/>
  <c r="BI126" i="3"/>
  <c r="BH126" i="3"/>
  <c r="BG126" i="3"/>
  <c r="BF126" i="3"/>
  <c r="T126" i="3"/>
  <c r="R126" i="3"/>
  <c r="P126" i="3"/>
  <c r="BI124" i="3"/>
  <c r="BH124" i="3"/>
  <c r="BG124" i="3"/>
  <c r="BF124" i="3"/>
  <c r="J34" i="3" s="1"/>
  <c r="T124" i="3"/>
  <c r="R124" i="3"/>
  <c r="P124" i="3"/>
  <c r="BI123" i="3"/>
  <c r="BH123" i="3"/>
  <c r="BG123" i="3"/>
  <c r="BF123" i="3"/>
  <c r="T123" i="3"/>
  <c r="R123" i="3"/>
  <c r="P123" i="3"/>
  <c r="J117" i="3"/>
  <c r="J116" i="3"/>
  <c r="F116" i="3"/>
  <c r="F114" i="3"/>
  <c r="E112" i="3"/>
  <c r="J92" i="3"/>
  <c r="J91" i="3"/>
  <c r="F91" i="3"/>
  <c r="F89" i="3"/>
  <c r="E87" i="3"/>
  <c r="J18" i="3"/>
  <c r="E18" i="3"/>
  <c r="F117" i="3" s="1"/>
  <c r="J17" i="3"/>
  <c r="J12" i="3"/>
  <c r="J89" i="3" s="1"/>
  <c r="E7" i="3"/>
  <c r="E85" i="3"/>
  <c r="J37" i="2"/>
  <c r="J36" i="2"/>
  <c r="AY95" i="1" s="1"/>
  <c r="J35" i="2"/>
  <c r="AX95" i="1"/>
  <c r="BI129" i="2"/>
  <c r="BH129" i="2"/>
  <c r="BG129" i="2"/>
  <c r="BF129" i="2"/>
  <c r="T129" i="2"/>
  <c r="T128" i="2" s="1"/>
  <c r="R129" i="2"/>
  <c r="R128" i="2"/>
  <c r="P129" i="2"/>
  <c r="P128" i="2" s="1"/>
  <c r="BI127" i="2"/>
  <c r="BH127" i="2"/>
  <c r="BG127" i="2"/>
  <c r="BF127" i="2"/>
  <c r="T127" i="2"/>
  <c r="R127" i="2"/>
  <c r="P127" i="2"/>
  <c r="BI126" i="2"/>
  <c r="BH126" i="2"/>
  <c r="BG126" i="2"/>
  <c r="BF126" i="2"/>
  <c r="T126" i="2"/>
  <c r="R126" i="2"/>
  <c r="P126" i="2"/>
  <c r="BI123" i="2"/>
  <c r="BH123" i="2"/>
  <c r="BG123" i="2"/>
  <c r="BF123" i="2"/>
  <c r="T123" i="2"/>
  <c r="T122" i="2" s="1"/>
  <c r="R123" i="2"/>
  <c r="R122" i="2"/>
  <c r="P123" i="2"/>
  <c r="P122" i="2" s="1"/>
  <c r="J117" i="2"/>
  <c r="J116" i="2"/>
  <c r="F116" i="2"/>
  <c r="F114" i="2"/>
  <c r="E112" i="2"/>
  <c r="J92" i="2"/>
  <c r="J91" i="2"/>
  <c r="F91" i="2"/>
  <c r="F89" i="2"/>
  <c r="E87" i="2"/>
  <c r="J18" i="2"/>
  <c r="E18" i="2"/>
  <c r="F117" i="2"/>
  <c r="J17" i="2"/>
  <c r="J12" i="2"/>
  <c r="J114" i="2" s="1"/>
  <c r="E7" i="2"/>
  <c r="E85" i="2" s="1"/>
  <c r="L90" i="1"/>
  <c r="AM90" i="1"/>
  <c r="AM89" i="1"/>
  <c r="L89" i="1"/>
  <c r="AM87" i="1"/>
  <c r="L87" i="1"/>
  <c r="L85" i="1"/>
  <c r="L84" i="1"/>
  <c r="F36" i="2"/>
  <c r="J137" i="3"/>
  <c r="BK134" i="3"/>
  <c r="BK594" i="4"/>
  <c r="J548" i="4"/>
  <c r="BK531" i="4"/>
  <c r="BK469" i="4"/>
  <c r="BK374" i="4"/>
  <c r="J269" i="4"/>
  <c r="J204" i="4"/>
  <c r="BK620" i="4"/>
  <c r="J586" i="4"/>
  <c r="BK557" i="4"/>
  <c r="BK490" i="4"/>
  <c r="J371" i="4"/>
  <c r="BK183" i="4"/>
  <c r="J596" i="4"/>
  <c r="BK574" i="4"/>
  <c r="BK544" i="4"/>
  <c r="J472" i="4"/>
  <c r="BK402" i="4"/>
  <c r="BK257" i="4"/>
  <c r="J183" i="4"/>
  <c r="J597" i="4"/>
  <c r="J537" i="4"/>
  <c r="J423" i="4"/>
  <c r="J256" i="4"/>
  <c r="BK684" i="4"/>
  <c r="J600" i="4"/>
  <c r="BK558" i="4"/>
  <c r="J536" i="4"/>
  <c r="BK472" i="4"/>
  <c r="BK383" i="4"/>
  <c r="J251" i="4"/>
  <c r="BK179" i="4"/>
  <c r="BK624" i="4"/>
  <c r="J593" i="4"/>
  <c r="BK560" i="4"/>
  <c r="J514" i="4"/>
  <c r="BK431" i="4"/>
  <c r="J334" i="4"/>
  <c r="BK251" i="4"/>
  <c r="J167" i="4"/>
  <c r="BK584" i="4"/>
  <c r="BK516" i="4"/>
  <c r="J466" i="4"/>
  <c r="BK398" i="4"/>
  <c r="BK169" i="4"/>
  <c r="BK685" i="4"/>
  <c r="J592" i="4"/>
  <c r="J554" i="4"/>
  <c r="BK510" i="4"/>
  <c r="BK468" i="4"/>
  <c r="BK409" i="4"/>
  <c r="J370" i="4"/>
  <c r="J247" i="4"/>
  <c r="BK234" i="5"/>
  <c r="BK205" i="5"/>
  <c r="J169" i="5"/>
  <c r="BK222" i="5"/>
  <c r="J182" i="5"/>
  <c r="J136" i="5"/>
  <c r="BK208" i="5"/>
  <c r="J171" i="5"/>
  <c r="BK136" i="5"/>
  <c r="J213" i="5"/>
  <c r="BK190" i="5"/>
  <c r="BK221" i="5"/>
  <c r="J166" i="5"/>
  <c r="J221" i="5"/>
  <c r="J229" i="5"/>
  <c r="BK196" i="5"/>
  <c r="J164" i="5"/>
  <c r="J232" i="5"/>
  <c r="J212" i="5"/>
  <c r="BK178" i="5"/>
  <c r="BK163" i="5"/>
  <c r="J156" i="6"/>
  <c r="BK142" i="6"/>
  <c r="BK147" i="6"/>
  <c r="BK129" i="6"/>
  <c r="BK140" i="6"/>
  <c r="BK149" i="6"/>
  <c r="BK133" i="6"/>
  <c r="BK152" i="6"/>
  <c r="BK134" i="6"/>
  <c r="J152" i="6"/>
  <c r="BK129" i="7"/>
  <c r="BK137" i="7"/>
  <c r="BK123" i="7"/>
  <c r="BK125" i="7"/>
  <c r="J142" i="7"/>
  <c r="BK195" i="8"/>
  <c r="BK157" i="8"/>
  <c r="BK129" i="8"/>
  <c r="J191" i="8"/>
  <c r="J170" i="8"/>
  <c r="BK136" i="8"/>
  <c r="BK191" i="8"/>
  <c r="BK165" i="8"/>
  <c r="J145" i="8"/>
  <c r="BK179" i="8"/>
  <c r="BK162" i="8"/>
  <c r="BK207" i="8"/>
  <c r="J172" i="8"/>
  <c r="J163" i="8"/>
  <c r="BK139" i="8"/>
  <c r="BK198" i="8"/>
  <c r="J158" i="8"/>
  <c r="BK131" i="8"/>
  <c r="J155" i="8"/>
  <c r="J205" i="8"/>
  <c r="BK193" i="8"/>
  <c r="BK176" i="8"/>
  <c r="J153" i="8"/>
  <c r="J127" i="2"/>
  <c r="J123" i="2"/>
  <c r="BK139" i="3"/>
  <c r="J130" i="3"/>
  <c r="BK140" i="3"/>
  <c r="J140" i="3"/>
  <c r="BK602" i="4"/>
  <c r="BK583" i="4"/>
  <c r="J542" i="4"/>
  <c r="J529" i="4"/>
  <c r="BK474" i="4"/>
  <c r="BK415" i="4"/>
  <c r="BK354" i="4"/>
  <c r="BK245" i="4"/>
  <c r="J152" i="4"/>
  <c r="J588" i="4"/>
  <c r="J565" i="4"/>
  <c r="BK519" i="4"/>
  <c r="J421" i="4"/>
  <c r="BK279" i="4"/>
  <c r="J198" i="4"/>
  <c r="BK640" i="4"/>
  <c r="BK581" i="4"/>
  <c r="BK561" i="4"/>
  <c r="J526" i="4"/>
  <c r="J460" i="4"/>
  <c r="J398" i="4"/>
  <c r="BK284" i="4"/>
  <c r="BK224" i="4"/>
  <c r="BK653" i="4"/>
  <c r="BK586" i="4"/>
  <c r="BK466" i="4"/>
  <c r="J288" i="4"/>
  <c r="BK198" i="4"/>
  <c r="BK622" i="4"/>
  <c r="BK556" i="4"/>
  <c r="BK523" i="4"/>
  <c r="J424" i="4"/>
  <c r="BK278" i="4"/>
  <c r="BK239" i="4"/>
  <c r="BK152" i="4"/>
  <c r="J604" i="4"/>
  <c r="BK565" i="4"/>
  <c r="J531" i="4"/>
  <c r="J510" i="4"/>
  <c r="J434" i="4"/>
  <c r="BK370" i="4"/>
  <c r="BK223" i="4"/>
  <c r="BK597" i="4"/>
  <c r="J558" i="4"/>
  <c r="BK526" i="4"/>
  <c r="J486" i="4"/>
  <c r="J415" i="4"/>
  <c r="BK280" i="4"/>
  <c r="J148" i="4"/>
  <c r="BK630" i="4"/>
  <c r="J557" i="4"/>
  <c r="BK499" i="4"/>
  <c r="J417" i="4"/>
  <c r="BK256" i="4"/>
  <c r="J169" i="4"/>
  <c r="J223" i="5"/>
  <c r="BK168" i="5"/>
  <c r="J219" i="5"/>
  <c r="BK172" i="5"/>
  <c r="BK220" i="5"/>
  <c r="BK192" i="5"/>
  <c r="J157" i="5"/>
  <c r="BK219" i="5"/>
  <c r="BK201" i="5"/>
  <c r="J145" i="5"/>
  <c r="J184" i="5"/>
  <c r="BK142" i="5"/>
  <c r="BK140" i="5"/>
  <c r="J205" i="5"/>
  <c r="J180" i="5"/>
  <c r="BK236" i="5"/>
  <c r="BK204" i="5"/>
  <c r="BK171" i="5"/>
  <c r="J160" i="5"/>
  <c r="BK148" i="6"/>
  <c r="J158" i="6"/>
  <c r="BK136" i="6"/>
  <c r="J147" i="6"/>
  <c r="J126" i="6"/>
  <c r="BK139" i="6"/>
  <c r="J130" i="6"/>
  <c r="BK146" i="6"/>
  <c r="BK127" i="6"/>
  <c r="BK126" i="6"/>
  <c r="BK140" i="7"/>
  <c r="BK131" i="7"/>
  <c r="J130" i="7"/>
  <c r="J135" i="7"/>
  <c r="J199" i="8"/>
  <c r="BK171" i="8"/>
  <c r="BK142" i="8"/>
  <c r="BK196" i="8"/>
  <c r="BK182" i="8"/>
  <c r="J154" i="8"/>
  <c r="BK127" i="8"/>
  <c r="BK184" i="8"/>
  <c r="J161" i="8"/>
  <c r="BK169" i="8"/>
  <c r="J138" i="8"/>
  <c r="BK201" i="8"/>
  <c r="J171" i="8"/>
  <c r="J150" i="8"/>
  <c r="J134" i="8"/>
  <c r="J182" i="8"/>
  <c r="BK173" i="8"/>
  <c r="J132" i="8"/>
  <c r="BK186" i="8"/>
  <c r="J143" i="8"/>
  <c r="BK208" i="8"/>
  <c r="BK194" i="8"/>
  <c r="J178" i="8"/>
  <c r="BK155" i="8"/>
  <c r="BK156" i="4"/>
  <c r="J587" i="4"/>
  <c r="BK567" i="4"/>
  <c r="BK501" i="4"/>
  <c r="BK417" i="4"/>
  <c r="BK368" i="4"/>
  <c r="J280" i="4"/>
  <c r="J202" i="4"/>
  <c r="J642" i="4"/>
  <c r="BK563" i="4"/>
  <c r="BK460" i="4"/>
  <c r="BK367" i="4"/>
  <c r="BK219" i="4"/>
  <c r="J662" i="4"/>
  <c r="J564" i="4"/>
  <c r="BK537" i="4"/>
  <c r="J431" i="4"/>
  <c r="J354" i="4"/>
  <c r="J229" i="4"/>
  <c r="BK655" i="4"/>
  <c r="BK600" i="4"/>
  <c r="J571" i="4"/>
  <c r="J544" i="4"/>
  <c r="BK514" i="4"/>
  <c r="BK396" i="4"/>
  <c r="BK282" i="4"/>
  <c r="J239" i="4"/>
  <c r="BK645" i="4"/>
  <c r="BK591" i="4"/>
  <c r="J534" i="4"/>
  <c r="BK434" i="4"/>
  <c r="J390" i="4"/>
  <c r="BK229" i="4"/>
  <c r="J684" i="4"/>
  <c r="BK608" i="4"/>
  <c r="BK566" i="4"/>
  <c r="BK529" i="4"/>
  <c r="J474" i="4"/>
  <c r="J392" i="4"/>
  <c r="J277" i="4"/>
  <c r="BK235" i="4"/>
  <c r="BK228" i="5"/>
  <c r="BK202" i="5"/>
  <c r="J161" i="5"/>
  <c r="BK210" i="5"/>
  <c r="J162" i="5"/>
  <c r="BK223" i="5"/>
  <c r="BK194" i="5"/>
  <c r="J163" i="5"/>
  <c r="BK231" i="5"/>
  <c r="J199" i="5"/>
  <c r="J158" i="5"/>
  <c r="BK213" i="5"/>
  <c r="J156" i="5"/>
  <c r="BK132" i="5"/>
  <c r="J204" i="5"/>
  <c r="J170" i="5"/>
  <c r="J230" i="5"/>
  <c r="BK209" i="5"/>
  <c r="BK186" i="5"/>
  <c r="J159" i="5"/>
  <c r="BK141" i="6"/>
  <c r="BK132" i="6"/>
  <c r="J145" i="6"/>
  <c r="J129" i="6"/>
  <c r="J138" i="6"/>
  <c r="BK157" i="6"/>
  <c r="J141" i="6"/>
  <c r="J125" i="6"/>
  <c r="BK125" i="6"/>
  <c r="J127" i="7"/>
  <c r="J125" i="7"/>
  <c r="J138" i="7"/>
  <c r="J122" i="7"/>
  <c r="J131" i="7"/>
  <c r="J188" i="8"/>
  <c r="BK161" i="8"/>
  <c r="BK141" i="8"/>
  <c r="J201" i="8"/>
  <c r="BK172" i="8"/>
  <c r="J146" i="8"/>
  <c r="BK197" i="8"/>
  <c r="BK181" i="8"/>
  <c r="J160" i="8"/>
  <c r="J202" i="8"/>
  <c r="AS94" i="1"/>
  <c r="BK124" i="3"/>
  <c r="BK123" i="3"/>
  <c r="BK599" i="4"/>
  <c r="J581" i="4"/>
  <c r="J550" i="4"/>
  <c r="BK492" i="4"/>
  <c r="BK428" i="4"/>
  <c r="BK371" i="4"/>
  <c r="J214" i="4"/>
  <c r="BK150" i="4"/>
  <c r="BK596" i="4"/>
  <c r="J570" i="4"/>
  <c r="BK532" i="4"/>
  <c r="J436" i="4"/>
  <c r="BK271" i="4"/>
  <c r="J168" i="4"/>
  <c r="J628" i="4"/>
  <c r="BK572" i="4"/>
  <c r="BK548" i="4"/>
  <c r="J517" i="4"/>
  <c r="J414" i="4"/>
  <c r="J365" i="4"/>
  <c r="J279" i="4"/>
  <c r="J226" i="4"/>
  <c r="BK162" i="4"/>
  <c r="BK576" i="4"/>
  <c r="J484" i="4"/>
  <c r="BK400" i="4"/>
  <c r="BK254" i="4"/>
  <c r="BK168" i="4"/>
  <c r="J601" i="4"/>
  <c r="J563" i="4"/>
  <c r="BK533" i="4"/>
  <c r="BK462" i="4"/>
  <c r="BK376" i="4"/>
  <c r="J257" i="4"/>
  <c r="BK197" i="4"/>
  <c r="J622" i="4"/>
  <c r="J590" i="4"/>
  <c r="J540" i="4"/>
  <c r="J476" i="4"/>
  <c r="J376" i="4"/>
  <c r="J268" i="4"/>
  <c r="J162" i="4"/>
  <c r="BK588" i="4"/>
  <c r="BK553" i="4"/>
  <c r="BK498" i="4"/>
  <c r="BK424" i="4"/>
  <c r="BK269" i="4"/>
  <c r="J685" i="4"/>
  <c r="J620" i="4"/>
  <c r="BK564" i="4"/>
  <c r="J504" i="4"/>
  <c r="J454" i="4"/>
  <c r="BK387" i="4"/>
  <c r="BK275" i="4"/>
  <c r="BK243" i="4"/>
  <c r="J236" i="5"/>
  <c r="J206" i="5"/>
  <c r="BK176" i="5"/>
  <c r="J142" i="5"/>
  <c r="J173" i="5"/>
  <c r="BK217" i="5"/>
  <c r="J165" i="5"/>
  <c r="J237" i="5"/>
  <c r="J207" i="5"/>
  <c r="BK160" i="5"/>
  <c r="BK216" i="5"/>
  <c r="J168" i="5"/>
  <c r="J231" i="5"/>
  <c r="BK230" i="5"/>
  <c r="J198" i="5"/>
  <c r="J234" i="5"/>
  <c r="BK206" i="5"/>
  <c r="BK174" i="5"/>
  <c r="BK150" i="6"/>
  <c r="J154" i="6"/>
  <c r="BK158" i="6"/>
  <c r="BK138" i="6"/>
  <c r="BK145" i="6"/>
  <c r="J136" i="6"/>
  <c r="J153" i="6"/>
  <c r="BK143" i="6"/>
  <c r="BK156" i="6"/>
  <c r="BK138" i="7"/>
  <c r="BK142" i="7"/>
  <c r="J133" i="7"/>
  <c r="BK133" i="7"/>
  <c r="J140" i="7"/>
  <c r="BK127" i="7"/>
  <c r="BK180" i="8"/>
  <c r="J162" i="8"/>
  <c r="J130" i="8"/>
  <c r="BK199" i="8"/>
  <c r="BK190" i="8"/>
  <c r="BK167" i="8"/>
  <c r="BK145" i="8"/>
  <c r="BK203" i="8"/>
  <c r="BK170" i="8"/>
  <c r="BK138" i="8"/>
  <c r="J174" i="8"/>
  <c r="J156" i="8"/>
  <c r="BK133" i="8"/>
  <c r="J195" i="8"/>
  <c r="BK166" i="8"/>
  <c r="J140" i="8"/>
  <c r="J133" i="8"/>
  <c r="J180" i="8"/>
  <c r="J169" i="8"/>
  <c r="BK144" i="8"/>
  <c r="BK146" i="8"/>
  <c r="BK137" i="8"/>
  <c r="BK202" i="8"/>
  <c r="J184" i="8"/>
  <c r="BK156" i="8"/>
  <c r="J149" i="8"/>
  <c r="BK129" i="2"/>
  <c r="J126" i="2"/>
  <c r="J123" i="3"/>
  <c r="BK137" i="3"/>
  <c r="BK144" i="3"/>
  <c r="J126" i="3"/>
  <c r="BK589" i="4"/>
  <c r="BK562" i="4"/>
  <c r="BK540" i="4"/>
  <c r="BK484" i="4"/>
  <c r="BK423" i="4"/>
  <c r="J367" i="4"/>
  <c r="J231" i="4"/>
  <c r="J156" i="4"/>
  <c r="J606" i="4"/>
  <c r="J583" i="4"/>
  <c r="J566" i="4"/>
  <c r="J503" i="4"/>
  <c r="J396" i="4"/>
  <c r="BK249" i="4"/>
  <c r="J655" i="4"/>
  <c r="BK593" i="4"/>
  <c r="BK570" i="4"/>
  <c r="BK535" i="4"/>
  <c r="J469" i="4"/>
  <c r="BK390" i="4"/>
  <c r="BK334" i="4"/>
  <c r="BK227" i="4"/>
  <c r="J192" i="4"/>
  <c r="J599" i="4"/>
  <c r="J562" i="4"/>
  <c r="BK404" i="4"/>
  <c r="BK273" i="4"/>
  <c r="J187" i="4"/>
  <c r="J645" i="4"/>
  <c r="BK569" i="4"/>
  <c r="BK542" i="4"/>
  <c r="BK504" i="4"/>
  <c r="BK392" i="4"/>
  <c r="BK281" i="4"/>
  <c r="BK247" i="4"/>
  <c r="BK202" i="4"/>
  <c r="J603" i="4"/>
  <c r="J580" i="4"/>
  <c r="BK554" i="4"/>
  <c r="BK517" i="4"/>
  <c r="BK436" i="4"/>
  <c r="BK382" i="4"/>
  <c r="BK253" i="4"/>
  <c r="J224" i="4"/>
  <c r="J640" i="4"/>
  <c r="BK582" i="4"/>
  <c r="J530" i="4"/>
  <c r="J492" i="4"/>
  <c r="J383" i="4"/>
  <c r="BK187" i="4"/>
  <c r="BK662" i="4"/>
  <c r="BK604" i="4"/>
  <c r="J573" i="4"/>
  <c r="J535" i="4"/>
  <c r="BK486" i="4"/>
  <c r="BK414" i="4"/>
  <c r="J374" i="4"/>
  <c r="BK263" i="4"/>
  <c r="BK237" i="5"/>
  <c r="J218" i="5"/>
  <c r="BK165" i="5"/>
  <c r="BK207" i="5"/>
  <c r="BK159" i="5"/>
  <c r="BK212" i="5"/>
  <c r="J176" i="5"/>
  <c r="J147" i="5"/>
  <c r="J216" i="5"/>
  <c r="BK180" i="5"/>
  <c r="J226" i="5"/>
  <c r="BK182" i="5"/>
  <c r="J141" i="5"/>
  <c r="J142" i="6"/>
  <c r="J150" i="6"/>
  <c r="J131" i="6"/>
  <c r="J143" i="6"/>
  <c r="J132" i="6"/>
  <c r="J149" i="6"/>
  <c r="BK131" i="6"/>
  <c r="BK135" i="6"/>
  <c r="BK134" i="7"/>
  <c r="BK130" i="7"/>
  <c r="J137" i="7"/>
  <c r="J141" i="7"/>
  <c r="BK141" i="7"/>
  <c r="BK177" i="8"/>
  <c r="BK159" i="8"/>
  <c r="J131" i="8"/>
  <c r="J200" i="8"/>
  <c r="J179" i="8"/>
  <c r="J159" i="8"/>
  <c r="BK134" i="8"/>
  <c r="J185" i="8"/>
  <c r="J164" i="8"/>
  <c r="BK209" i="8"/>
  <c r="J167" i="8"/>
  <c r="J137" i="8"/>
  <c r="J197" i="8"/>
  <c r="BK168" i="8"/>
  <c r="BK158" i="8"/>
  <c r="J136" i="8"/>
  <c r="J192" i="8"/>
  <c r="BK151" i="8"/>
  <c r="J198" i="8"/>
  <c r="J144" i="8"/>
  <c r="BK132" i="8"/>
  <c r="J196" i="8"/>
  <c r="J181" i="8"/>
  <c r="J151" i="8"/>
  <c r="BK123" i="2"/>
  <c r="BK142" i="3"/>
  <c r="J142" i="3"/>
  <c r="BK126" i="3"/>
  <c r="J134" i="3"/>
  <c r="BK130" i="3"/>
  <c r="BK590" i="4"/>
  <c r="J553" i="4"/>
  <c r="J533" i="4"/>
  <c r="J462" i="4"/>
  <c r="J409" i="4"/>
  <c r="J249" i="4"/>
  <c r="BK209" i="4"/>
  <c r="J624" i="4"/>
  <c r="J591" i="4"/>
  <c r="BK578" i="4"/>
  <c r="BK536" i="4"/>
  <c r="BK471" i="4"/>
  <c r="J254" i="4"/>
  <c r="BK651" i="4"/>
  <c r="J589" i="4"/>
  <c r="BK551" i="4"/>
  <c r="J523" i="4"/>
  <c r="BK454" i="4"/>
  <c r="BK372" i="4"/>
  <c r="J273" i="4"/>
  <c r="J225" i="4"/>
  <c r="BK643" i="4"/>
  <c r="J568" i="4"/>
  <c r="BK456" i="4"/>
  <c r="J394" i="4"/>
  <c r="J235" i="4"/>
  <c r="J626" i="4"/>
  <c r="J567" i="4"/>
  <c r="J538" i="4"/>
  <c r="J482" i="4"/>
  <c r="BK419" i="4"/>
  <c r="J275" i="4"/>
  <c r="BK231" i="4"/>
  <c r="BK626" i="4"/>
  <c r="BK592" i="4"/>
  <c r="J561" i="4"/>
  <c r="J521" i="4"/>
  <c r="J468" i="4"/>
  <c r="J372" i="4"/>
  <c r="J281" i="4"/>
  <c r="BK214" i="4"/>
  <c r="BK595" i="4"/>
  <c r="J556" i="4"/>
  <c r="BK503" i="4"/>
  <c r="J432" i="4"/>
  <c r="BK288" i="4"/>
  <c r="J150" i="4"/>
  <c r="J653" i="4"/>
  <c r="J584" i="4"/>
  <c r="J551" i="4"/>
  <c r="J506" i="4"/>
  <c r="BK421" i="4"/>
  <c r="BK384" i="4"/>
  <c r="BK268" i="4"/>
  <c r="J223" i="4"/>
  <c r="BK229" i="5"/>
  <c r="BK188" i="5"/>
  <c r="BK158" i="5"/>
  <c r="BK200" i="5"/>
  <c r="BK227" i="5"/>
  <c r="J210" i="5"/>
  <c r="BK173" i="5"/>
  <c r="J128" i="5"/>
  <c r="J209" i="5"/>
  <c r="BK161" i="5"/>
  <c r="J196" i="5"/>
  <c r="J132" i="5"/>
  <c r="BK233" i="5"/>
  <c r="BK218" i="5"/>
  <c r="BK184" i="5"/>
  <c r="J140" i="5"/>
  <c r="J214" i="5"/>
  <c r="J188" i="5"/>
  <c r="BK162" i="5"/>
  <c r="J146" i="6"/>
  <c r="J140" i="6"/>
  <c r="BK154" i="6"/>
  <c r="J133" i="6"/>
  <c r="BK151" i="6"/>
  <c r="J134" i="6"/>
  <c r="J151" i="6"/>
  <c r="BK130" i="6"/>
  <c r="J139" i="6"/>
  <c r="J136" i="7"/>
  <c r="BK122" i="7"/>
  <c r="BK135" i="7"/>
  <c r="BK136" i="7"/>
  <c r="J129" i="7"/>
  <c r="BK174" i="8"/>
  <c r="J147" i="8"/>
  <c r="J207" i="8"/>
  <c r="BK192" i="8"/>
  <c r="J168" i="8"/>
  <c r="J139" i="8"/>
  <c r="J194" i="8"/>
  <c r="J166" i="8"/>
  <c r="J148" i="8"/>
  <c r="BK187" i="8"/>
  <c r="J165" i="8"/>
  <c r="J127" i="8"/>
  <c r="J190" i="8"/>
  <c r="BK153" i="8"/>
  <c r="J206" i="8"/>
  <c r="BK178" i="8"/>
  <c r="BK154" i="8"/>
  <c r="J208" i="8"/>
  <c r="J141" i="8"/>
  <c r="BK128" i="8"/>
  <c r="BK188" i="8"/>
  <c r="BK164" i="8"/>
  <c r="J129" i="8"/>
  <c r="BK126" i="2"/>
  <c r="BK127" i="2"/>
  <c r="J136" i="3"/>
  <c r="J144" i="3"/>
  <c r="BK528" i="4"/>
  <c r="BK429" i="4"/>
  <c r="J258" i="4"/>
  <c r="J219" i="4"/>
  <c r="J630" i="4"/>
  <c r="J605" i="4"/>
  <c r="J582" i="4"/>
  <c r="BK546" i="4"/>
  <c r="J419" i="4"/>
  <c r="J263" i="4"/>
  <c r="J144" i="4"/>
  <c r="BK606" i="4"/>
  <c r="J576" i="4"/>
  <c r="J546" i="4"/>
  <c r="J490" i="4"/>
  <c r="BK432" i="4"/>
  <c r="J378" i="4"/>
  <c r="J282" i="4"/>
  <c r="J243" i="4"/>
  <c r="J163" i="4"/>
  <c r="J595" i="4"/>
  <c r="BK530" i="4"/>
  <c r="BK426" i="4"/>
  <c r="J284" i="4"/>
  <c r="J197" i="4"/>
  <c r="J572" i="4"/>
  <c r="BK550" i="4"/>
  <c r="J516" i="4"/>
  <c r="J456" i="4"/>
  <c r="J382" i="4"/>
  <c r="J271" i="4"/>
  <c r="J209" i="4"/>
  <c r="J602" i="4"/>
  <c r="BK573" i="4"/>
  <c r="J524" i="4"/>
  <c r="J501" i="4"/>
  <c r="J387" i="4"/>
  <c r="BK258" i="4"/>
  <c r="BK192" i="4"/>
  <c r="BK605" i="4"/>
  <c r="J578" i="4"/>
  <c r="BK506" i="4"/>
  <c r="J428" i="4"/>
  <c r="BK365" i="4"/>
  <c r="BK167" i="4"/>
  <c r="J643" i="4"/>
  <c r="BK575" i="4"/>
  <c r="J528" i="4"/>
  <c r="J429" i="4"/>
  <c r="BK378" i="4"/>
  <c r="J253" i="4"/>
  <c r="BK148" i="4"/>
  <c r="J227" i="5"/>
  <c r="J194" i="5"/>
  <c r="BK145" i="5"/>
  <c r="BK199" i="5"/>
  <c r="BK156" i="5"/>
  <c r="BK211" i="5"/>
  <c r="J174" i="5"/>
  <c r="J143" i="5"/>
  <c r="J202" i="5"/>
  <c r="J167" i="5"/>
  <c r="J217" i="5"/>
  <c r="J172" i="5"/>
  <c r="J233" i="5"/>
  <c r="J222" i="5"/>
  <c r="J186" i="5"/>
  <c r="BK128" i="5"/>
  <c r="BK225" i="5"/>
  <c r="J201" i="5"/>
  <c r="BK169" i="5"/>
  <c r="BK143" i="5"/>
  <c r="J157" i="6"/>
  <c r="BK153" i="6"/>
  <c r="J135" i="6"/>
  <c r="J148" i="6"/>
  <c r="J127" i="6"/>
  <c r="J123" i="7"/>
  <c r="J132" i="7"/>
  <c r="BK132" i="7"/>
  <c r="J134" i="7"/>
  <c r="BK200" i="8"/>
  <c r="J173" i="8"/>
  <c r="BK148" i="8"/>
  <c r="BK206" i="8"/>
  <c r="BK185" i="8"/>
  <c r="BK163" i="8"/>
  <c r="J209" i="8"/>
  <c r="J177" i="8"/>
  <c r="BK150" i="8"/>
  <c r="J186" i="8"/>
  <c r="BK140" i="8"/>
  <c r="J203" i="8"/>
  <c r="J193" i="8"/>
  <c r="J157" i="8"/>
  <c r="BK205" i="8"/>
  <c r="J176" i="8"/>
  <c r="BK147" i="8"/>
  <c r="J128" i="8"/>
  <c r="BK149" i="8"/>
  <c r="BK130" i="8"/>
  <c r="J187" i="8"/>
  <c r="BK160" i="8"/>
  <c r="BK143" i="8"/>
  <c r="J129" i="2"/>
  <c r="J139" i="3"/>
  <c r="J124" i="3"/>
  <c r="BK136" i="3"/>
  <c r="BK603" i="4"/>
  <c r="BK587" i="4"/>
  <c r="BK568" i="4"/>
  <c r="BK538" i="4"/>
  <c r="BK477" i="4"/>
  <c r="J404" i="4"/>
  <c r="J336" i="4"/>
  <c r="BK226" i="4"/>
  <c r="BK185" i="4"/>
  <c r="J594" i="4"/>
  <c r="BK580" i="4"/>
  <c r="BK555" i="4"/>
  <c r="J499" i="4"/>
  <c r="J402" i="4"/>
  <c r="J227" i="4"/>
  <c r="BK601" i="4"/>
  <c r="BK577" i="4"/>
  <c r="J560" i="4"/>
  <c r="J532" i="4"/>
  <c r="BK476" i="4"/>
  <c r="J426" i="4"/>
  <c r="BK336" i="4"/>
  <c r="J278" i="4"/>
  <c r="BK204" i="4"/>
  <c r="J651" i="4"/>
  <c r="J577" i="4"/>
  <c r="J498" i="4"/>
  <c r="BK406" i="4"/>
  <c r="J355" i="4"/>
  <c r="J179" i="4"/>
  <c r="J575" i="4"/>
  <c r="J555" i="4"/>
  <c r="J519" i="4"/>
  <c r="J384" i="4"/>
  <c r="J245" i="4"/>
  <c r="BK144" i="4"/>
  <c r="J608" i="4"/>
  <c r="J569" i="4"/>
  <c r="BK534" i="4"/>
  <c r="BK482" i="4"/>
  <c r="J406" i="4"/>
  <c r="BK355" i="4"/>
  <c r="BK225" i="4"/>
  <c r="BK628" i="4"/>
  <c r="BK571" i="4"/>
  <c r="BK521" i="4"/>
  <c r="J477" i="4"/>
  <c r="J400" i="4"/>
  <c r="BK277" i="4"/>
  <c r="BK163" i="4"/>
  <c r="BK642" i="4"/>
  <c r="J574" i="4"/>
  <c r="BK524" i="4"/>
  <c r="J471" i="4"/>
  <c r="BK394" i="4"/>
  <c r="J368" i="4"/>
  <c r="J185" i="4"/>
  <c r="BK203" i="5"/>
  <c r="BK167" i="5"/>
  <c r="J228" i="5"/>
  <c r="BK166" i="5"/>
  <c r="BK226" i="5"/>
  <c r="J178" i="5"/>
  <c r="J153" i="5"/>
  <c r="J225" i="5"/>
  <c r="J192" i="5"/>
  <c r="BK232" i="5"/>
  <c r="J190" i="5"/>
  <c r="J220" i="5"/>
  <c r="BK214" i="5"/>
  <c r="J211" i="5"/>
  <c r="J208" i="5"/>
  <c r="J203" i="5"/>
  <c r="J200" i="5"/>
  <c r="BK198" i="5"/>
  <c r="BK170" i="5"/>
  <c r="BK164" i="5"/>
  <c r="BK157" i="5"/>
  <c r="BK153" i="5"/>
  <c r="BK147" i="5"/>
  <c r="BK141" i="5"/>
  <c r="J142" i="8"/>
  <c r="BK125" i="2" l="1"/>
  <c r="J125" i="2"/>
  <c r="J99" i="2"/>
  <c r="T122" i="3"/>
  <c r="R138" i="3"/>
  <c r="BK143" i="4"/>
  <c r="J143" i="4" s="1"/>
  <c r="J98" i="4" s="1"/>
  <c r="P287" i="4"/>
  <c r="T389" i="4"/>
  <c r="T475" i="4"/>
  <c r="BK547" i="4"/>
  <c r="J547" i="4"/>
  <c r="J114" i="4"/>
  <c r="P607" i="4"/>
  <c r="P644" i="4"/>
  <c r="R683" i="4"/>
  <c r="T127" i="5"/>
  <c r="T126" i="5" s="1"/>
  <c r="T146" i="5"/>
  <c r="P155" i="5"/>
  <c r="P224" i="5"/>
  <c r="R124" i="6"/>
  <c r="R144" i="6"/>
  <c r="T121" i="7"/>
  <c r="P125" i="2"/>
  <c r="P121" i="2" s="1"/>
  <c r="P120" i="2" s="1"/>
  <c r="AU95" i="1" s="1"/>
  <c r="R125" i="3"/>
  <c r="R178" i="4"/>
  <c r="R213" i="4"/>
  <c r="BK248" i="4"/>
  <c r="J248" i="4" s="1"/>
  <c r="J101" i="4" s="1"/>
  <c r="BK276" i="4"/>
  <c r="J276" i="4"/>
  <c r="J102" i="4"/>
  <c r="P373" i="4"/>
  <c r="P418" i="4"/>
  <c r="P475" i="4"/>
  <c r="R547" i="4"/>
  <c r="T607" i="4"/>
  <c r="R644" i="4"/>
  <c r="BK683" i="4"/>
  <c r="J683" i="4"/>
  <c r="J121" i="4"/>
  <c r="BK175" i="5"/>
  <c r="BK154" i="5" s="1"/>
  <c r="J154" i="5" s="1"/>
  <c r="J100" i="5" s="1"/>
  <c r="J175" i="5"/>
  <c r="J102" i="5" s="1"/>
  <c r="R224" i="5"/>
  <c r="BK124" i="6"/>
  <c r="J124" i="6"/>
  <c r="J98" i="6"/>
  <c r="BK144" i="6"/>
  <c r="J144" i="6"/>
  <c r="J101" i="6"/>
  <c r="R155" i="6"/>
  <c r="BK139" i="7"/>
  <c r="J139" i="7" s="1"/>
  <c r="J99" i="7" s="1"/>
  <c r="BK126" i="8"/>
  <c r="J126" i="8"/>
  <c r="J98" i="8"/>
  <c r="R135" i="8"/>
  <c r="T125" i="2"/>
  <c r="T121" i="2" s="1"/>
  <c r="T120" i="2" s="1"/>
  <c r="P125" i="3"/>
  <c r="T178" i="4"/>
  <c r="T213" i="4"/>
  <c r="P248" i="4"/>
  <c r="T276" i="4"/>
  <c r="R373" i="4"/>
  <c r="T418" i="4"/>
  <c r="R475" i="4"/>
  <c r="T547" i="4"/>
  <c r="BK607" i="4"/>
  <c r="J607" i="4"/>
  <c r="J116" i="4"/>
  <c r="BK644" i="4"/>
  <c r="J644" i="4" s="1"/>
  <c r="J118" i="4" s="1"/>
  <c r="R175" i="5"/>
  <c r="P215" i="5"/>
  <c r="P235" i="5"/>
  <c r="P128" i="6"/>
  <c r="BK137" i="6"/>
  <c r="J137" i="6"/>
  <c r="J100" i="6" s="1"/>
  <c r="BK155" i="6"/>
  <c r="J155" i="6"/>
  <c r="J102" i="6" s="1"/>
  <c r="P121" i="7"/>
  <c r="P126" i="8"/>
  <c r="P135" i="8"/>
  <c r="R175" i="8"/>
  <c r="BK125" i="3"/>
  <c r="J125" i="3" s="1"/>
  <c r="J99" i="3" s="1"/>
  <c r="T143" i="4"/>
  <c r="BK213" i="4"/>
  <c r="J213" i="4" s="1"/>
  <c r="J100" i="4" s="1"/>
  <c r="R248" i="4"/>
  <c r="P276" i="4"/>
  <c r="BK373" i="4"/>
  <c r="J373" i="4"/>
  <c r="J104" i="4" s="1"/>
  <c r="BK418" i="4"/>
  <c r="J418" i="4" s="1"/>
  <c r="J108" i="4" s="1"/>
  <c r="BK427" i="4"/>
  <c r="BK388" i="4" s="1"/>
  <c r="J388" i="4" s="1"/>
  <c r="J106" i="4" s="1"/>
  <c r="P520" i="4"/>
  <c r="BK527" i="4"/>
  <c r="J527" i="4"/>
  <c r="J112" i="4" s="1"/>
  <c r="BK539" i="4"/>
  <c r="J539" i="4"/>
  <c r="J113" i="4" s="1"/>
  <c r="P585" i="4"/>
  <c r="BK629" i="4"/>
  <c r="J629" i="4" s="1"/>
  <c r="J117" i="4" s="1"/>
  <c r="P683" i="4"/>
  <c r="BK127" i="5"/>
  <c r="BK126" i="5" s="1"/>
  <c r="J127" i="5"/>
  <c r="J98" i="5" s="1"/>
  <c r="BK146" i="5"/>
  <c r="J146" i="5"/>
  <c r="J99" i="5" s="1"/>
  <c r="T155" i="5"/>
  <c r="R215" i="5"/>
  <c r="BK235" i="5"/>
  <c r="J235" i="5"/>
  <c r="J105" i="5" s="1"/>
  <c r="R128" i="6"/>
  <c r="T137" i="6"/>
  <c r="P155" i="6"/>
  <c r="T139" i="7"/>
  <c r="R126" i="8"/>
  <c r="T126" i="8"/>
  <c r="BK152" i="8"/>
  <c r="J152" i="8" s="1"/>
  <c r="J100" i="8" s="1"/>
  <c r="BK175" i="8"/>
  <c r="J175" i="8" s="1"/>
  <c r="J101" i="8" s="1"/>
  <c r="R183" i="8"/>
  <c r="T125" i="3"/>
  <c r="P178" i="4"/>
  <c r="P142" i="4" s="1"/>
  <c r="BK287" i="4"/>
  <c r="J287" i="4" s="1"/>
  <c r="J103" i="4" s="1"/>
  <c r="P389" i="4"/>
  <c r="R427" i="4"/>
  <c r="BK520" i="4"/>
  <c r="J520" i="4"/>
  <c r="J111" i="4"/>
  <c r="T527" i="4"/>
  <c r="T539" i="4"/>
  <c r="BK585" i="4"/>
  <c r="J585" i="4" s="1"/>
  <c r="J115" i="4" s="1"/>
  <c r="T629" i="4"/>
  <c r="R127" i="5"/>
  <c r="P146" i="5"/>
  <c r="P126" i="5" s="1"/>
  <c r="R155" i="5"/>
  <c r="T224" i="5"/>
  <c r="T128" i="6"/>
  <c r="P137" i="6"/>
  <c r="T155" i="6"/>
  <c r="R139" i="7"/>
  <c r="BK135" i="8"/>
  <c r="J135" i="8"/>
  <c r="J99" i="8" s="1"/>
  <c r="T152" i="8"/>
  <c r="BK183" i="8"/>
  <c r="J183" i="8"/>
  <c r="J102" i="8" s="1"/>
  <c r="P189" i="8"/>
  <c r="P122" i="3"/>
  <c r="P121" i="3"/>
  <c r="P120" i="3" s="1"/>
  <c r="AU96" i="1" s="1"/>
  <c r="P138" i="3"/>
  <c r="BK178" i="4"/>
  <c r="J178" i="4" s="1"/>
  <c r="J99" i="4" s="1"/>
  <c r="P213" i="4"/>
  <c r="T248" i="4"/>
  <c r="R276" i="4"/>
  <c r="R389" i="4"/>
  <c r="BK475" i="4"/>
  <c r="J475" i="4"/>
  <c r="J110" i="4" s="1"/>
  <c r="R520" i="4"/>
  <c r="P527" i="4"/>
  <c r="P539" i="4"/>
  <c r="T585" i="4"/>
  <c r="R629" i="4"/>
  <c r="T175" i="5"/>
  <c r="T215" i="5"/>
  <c r="R235" i="5"/>
  <c r="P124" i="6"/>
  <c r="P144" i="6"/>
  <c r="BK121" i="7"/>
  <c r="J121" i="7" s="1"/>
  <c r="J98" i="7" s="1"/>
  <c r="P152" i="8"/>
  <c r="T175" i="8"/>
  <c r="P183" i="8"/>
  <c r="T183" i="8"/>
  <c r="R189" i="8"/>
  <c r="BK122" i="3"/>
  <c r="J122" i="3" s="1"/>
  <c r="J98" i="3" s="1"/>
  <c r="T138" i="3"/>
  <c r="R143" i="4"/>
  <c r="R287" i="4"/>
  <c r="T373" i="4"/>
  <c r="R418" i="4"/>
  <c r="P427" i="4"/>
  <c r="P547" i="4"/>
  <c r="R607" i="4"/>
  <c r="T644" i="4"/>
  <c r="T683" i="4"/>
  <c r="P127" i="5"/>
  <c r="R146" i="5"/>
  <c r="BK155" i="5"/>
  <c r="J155" i="5" s="1"/>
  <c r="J101" i="5" s="1"/>
  <c r="BK224" i="5"/>
  <c r="J224" i="5" s="1"/>
  <c r="J104" i="5" s="1"/>
  <c r="BK128" i="6"/>
  <c r="BK123" i="6" s="1"/>
  <c r="J123" i="6" s="1"/>
  <c r="J97" i="6" s="1"/>
  <c r="J128" i="6"/>
  <c r="J99" i="6" s="1"/>
  <c r="R137" i="6"/>
  <c r="P139" i="7"/>
  <c r="R125" i="2"/>
  <c r="R121" i="2" s="1"/>
  <c r="R120" i="2" s="1"/>
  <c r="R122" i="3"/>
  <c r="BK138" i="3"/>
  <c r="BK121" i="3" s="1"/>
  <c r="J121" i="3" s="1"/>
  <c r="J97" i="3" s="1"/>
  <c r="P143" i="4"/>
  <c r="T287" i="4"/>
  <c r="BK389" i="4"/>
  <c r="J389" i="4"/>
  <c r="J107" i="4"/>
  <c r="T427" i="4"/>
  <c r="T520" i="4"/>
  <c r="R527" i="4"/>
  <c r="R539" i="4"/>
  <c r="R585" i="4"/>
  <c r="P629" i="4"/>
  <c r="P175" i="5"/>
  <c r="BK215" i="5"/>
  <c r="J215" i="5" s="1"/>
  <c r="J103" i="5" s="1"/>
  <c r="T235" i="5"/>
  <c r="T124" i="6"/>
  <c r="T144" i="6"/>
  <c r="R121" i="7"/>
  <c r="R120" i="7"/>
  <c r="R119" i="7"/>
  <c r="T135" i="8"/>
  <c r="R152" i="8"/>
  <c r="P175" i="8"/>
  <c r="BK189" i="8"/>
  <c r="J189" i="8" s="1"/>
  <c r="J103" i="8" s="1"/>
  <c r="T189" i="8"/>
  <c r="BK204" i="8"/>
  <c r="J204" i="8" s="1"/>
  <c r="J104" i="8" s="1"/>
  <c r="R204" i="8"/>
  <c r="T204" i="8"/>
  <c r="BK654" i="4"/>
  <c r="J654" i="4" s="1"/>
  <c r="J119" i="4" s="1"/>
  <c r="BK128" i="2"/>
  <c r="J128" i="2" s="1"/>
  <c r="J100" i="2" s="1"/>
  <c r="BK386" i="4"/>
  <c r="J386" i="4"/>
  <c r="J105" i="4" s="1"/>
  <c r="BK661" i="4"/>
  <c r="J661" i="4"/>
  <c r="J120" i="4"/>
  <c r="BK122" i="2"/>
  <c r="BK121" i="2" s="1"/>
  <c r="BE137" i="8"/>
  <c r="BE138" i="8"/>
  <c r="BE139" i="8"/>
  <c r="BE140" i="8"/>
  <c r="BE145" i="8"/>
  <c r="BE162" i="8"/>
  <c r="BE163" i="8"/>
  <c r="BE185" i="8"/>
  <c r="BE191" i="8"/>
  <c r="BE198" i="8"/>
  <c r="BE209" i="8"/>
  <c r="BE133" i="8"/>
  <c r="BE156" i="8"/>
  <c r="BE157" i="8"/>
  <c r="BE159" i="8"/>
  <c r="BE194" i="8"/>
  <c r="BE196" i="8"/>
  <c r="E85" i="8"/>
  <c r="BE149" i="8"/>
  <c r="BE165" i="8"/>
  <c r="BE167" i="8"/>
  <c r="BE168" i="8"/>
  <c r="BE171" i="8"/>
  <c r="BE172" i="8"/>
  <c r="BE177" i="8"/>
  <c r="BE188" i="8"/>
  <c r="BE190" i="8"/>
  <c r="BE200" i="8"/>
  <c r="BE201" i="8"/>
  <c r="BE127" i="8"/>
  <c r="BE128" i="8"/>
  <c r="BE142" i="8"/>
  <c r="BE144" i="8"/>
  <c r="BE146" i="8"/>
  <c r="BE155" i="8"/>
  <c r="BE164" i="8"/>
  <c r="BE186" i="8"/>
  <c r="BE199" i="8"/>
  <c r="J118" i="8"/>
  <c r="BE134" i="8"/>
  <c r="BE147" i="8"/>
  <c r="BE148" i="8"/>
  <c r="BE160" i="8"/>
  <c r="BE161" i="8"/>
  <c r="BE178" i="8"/>
  <c r="BE180" i="8"/>
  <c r="BE193" i="8"/>
  <c r="BE195" i="8"/>
  <c r="BE203" i="8"/>
  <c r="BE206" i="8"/>
  <c r="BE129" i="8"/>
  <c r="BE130" i="8"/>
  <c r="BE136" i="8"/>
  <c r="BE143" i="8"/>
  <c r="BE153" i="8"/>
  <c r="BE158" i="8"/>
  <c r="BE173" i="8"/>
  <c r="BE174" i="8"/>
  <c r="BE176" i="8"/>
  <c r="BE187" i="8"/>
  <c r="BE192" i="8"/>
  <c r="BE207" i="8"/>
  <c r="F92" i="8"/>
  <c r="BE131" i="8"/>
  <c r="BE132" i="8"/>
  <c r="BE141" i="8"/>
  <c r="BE151" i="8"/>
  <c r="BE197" i="8"/>
  <c r="BE205" i="8"/>
  <c r="BE150" i="8"/>
  <c r="BE154" i="8"/>
  <c r="BE166" i="8"/>
  <c r="BE169" i="8"/>
  <c r="BE170" i="8"/>
  <c r="BE179" i="8"/>
  <c r="BE181" i="8"/>
  <c r="BE182" i="8"/>
  <c r="BE184" i="8"/>
  <c r="BE202" i="8"/>
  <c r="BE208" i="8"/>
  <c r="BE133" i="7"/>
  <c r="BE134" i="7"/>
  <c r="BE135" i="7"/>
  <c r="BE140" i="7"/>
  <c r="E109" i="7"/>
  <c r="F116" i="7"/>
  <c r="BE123" i="7"/>
  <c r="BE125" i="7"/>
  <c r="BE129" i="7"/>
  <c r="BE130" i="7"/>
  <c r="BE131" i="7"/>
  <c r="BE141" i="7"/>
  <c r="J89" i="7"/>
  <c r="BE122" i="7"/>
  <c r="BE132" i="7"/>
  <c r="BE138" i="7"/>
  <c r="BE127" i="7"/>
  <c r="BE136" i="7"/>
  <c r="BE142" i="7"/>
  <c r="BE137" i="7"/>
  <c r="J116" i="6"/>
  <c r="BE136" i="6"/>
  <c r="BE138" i="6"/>
  <c r="BE151" i="6"/>
  <c r="BE154" i="6"/>
  <c r="BE126" i="6"/>
  <c r="BE129" i="6"/>
  <c r="BE145" i="6"/>
  <c r="BE148" i="6"/>
  <c r="BE150" i="6"/>
  <c r="BE158" i="6"/>
  <c r="E85" i="6"/>
  <c r="F119" i="6"/>
  <c r="BE142" i="6"/>
  <c r="BE147" i="6"/>
  <c r="BE157" i="6"/>
  <c r="BE125" i="6"/>
  <c r="BE130" i="6"/>
  <c r="BE132" i="6"/>
  <c r="BE134" i="6"/>
  <c r="BE143" i="6"/>
  <c r="BE149" i="6"/>
  <c r="BE127" i="6"/>
  <c r="BE131" i="6"/>
  <c r="BE133" i="6"/>
  <c r="BE135" i="6"/>
  <c r="BE139" i="6"/>
  <c r="BE141" i="6"/>
  <c r="BE146" i="6"/>
  <c r="BE152" i="6"/>
  <c r="BE153" i="6"/>
  <c r="BE156" i="6"/>
  <c r="BE140" i="6"/>
  <c r="E85" i="5"/>
  <c r="BE132" i="5"/>
  <c r="BE145" i="5"/>
  <c r="BE157" i="5"/>
  <c r="BE165" i="5"/>
  <c r="BE192" i="5"/>
  <c r="BE194" i="5"/>
  <c r="BE198" i="5"/>
  <c r="BE199" i="5"/>
  <c r="BE223" i="5"/>
  <c r="BE156" i="5"/>
  <c r="BE158" i="5"/>
  <c r="BE168" i="5"/>
  <c r="BE174" i="5"/>
  <c r="BE188" i="5"/>
  <c r="BE207" i="5"/>
  <c r="BE208" i="5"/>
  <c r="BE209" i="5"/>
  <c r="BE214" i="5"/>
  <c r="BE225" i="5"/>
  <c r="BE227" i="5"/>
  <c r="J89" i="5"/>
  <c r="BE128" i="5"/>
  <c r="BE142" i="5"/>
  <c r="BE143" i="5"/>
  <c r="BE159" i="5"/>
  <c r="BE162" i="5"/>
  <c r="BE166" i="5"/>
  <c r="BE182" i="5"/>
  <c r="BE206" i="5"/>
  <c r="BE234" i="5"/>
  <c r="BE237" i="5"/>
  <c r="BE136" i="5"/>
  <c r="BE161" i="5"/>
  <c r="BE164" i="5"/>
  <c r="BE186" i="5"/>
  <c r="BE200" i="5"/>
  <c r="BE201" i="5"/>
  <c r="BE202" i="5"/>
  <c r="BE219" i="5"/>
  <c r="BE233" i="5"/>
  <c r="BE236" i="5"/>
  <c r="F92" i="5"/>
  <c r="BE172" i="5"/>
  <c r="BE210" i="5"/>
  <c r="BE222" i="5"/>
  <c r="BE228" i="5"/>
  <c r="BE141" i="5"/>
  <c r="BE167" i="5"/>
  <c r="BE169" i="5"/>
  <c r="BE190" i="5"/>
  <c r="BE196" i="5"/>
  <c r="BE218" i="5"/>
  <c r="BE147" i="5"/>
  <c r="BE160" i="5"/>
  <c r="BE171" i="5"/>
  <c r="BE176" i="5"/>
  <c r="BE178" i="5"/>
  <c r="BE184" i="5"/>
  <c r="BE203" i="5"/>
  <c r="BE204" i="5"/>
  <c r="BE205" i="5"/>
  <c r="BE212" i="5"/>
  <c r="BE216" i="5"/>
  <c r="BE217" i="5"/>
  <c r="BE226" i="5"/>
  <c r="BE229" i="5"/>
  <c r="BE230" i="5"/>
  <c r="BE231" i="5"/>
  <c r="BE232" i="5"/>
  <c r="BE140" i="5"/>
  <c r="BE153" i="5"/>
  <c r="BE163" i="5"/>
  <c r="BE170" i="5"/>
  <c r="BE173" i="5"/>
  <c r="BE180" i="5"/>
  <c r="BE211" i="5"/>
  <c r="BE213" i="5"/>
  <c r="BE220" i="5"/>
  <c r="BE221" i="5"/>
  <c r="F92" i="4"/>
  <c r="BE150" i="4"/>
  <c r="BE156" i="4"/>
  <c r="BE162" i="4"/>
  <c r="BE163" i="4"/>
  <c r="BE197" i="4"/>
  <c r="BE198" i="4"/>
  <c r="BE209" i="4"/>
  <c r="BE214" i="4"/>
  <c r="BE227" i="4"/>
  <c r="BE229" i="4"/>
  <c r="BE281" i="4"/>
  <c r="BE284" i="4"/>
  <c r="BE334" i="4"/>
  <c r="BE390" i="4"/>
  <c r="BE460" i="4"/>
  <c r="BE472" i="4"/>
  <c r="BE477" i="4"/>
  <c r="BE482" i="4"/>
  <c r="BE492" i="4"/>
  <c r="BE555" i="4"/>
  <c r="BE567" i="4"/>
  <c r="BE569" i="4"/>
  <c r="BE571" i="4"/>
  <c r="BE589" i="4"/>
  <c r="BE593" i="4"/>
  <c r="BE594" i="4"/>
  <c r="BE597" i="4"/>
  <c r="BE599" i="4"/>
  <c r="BE600" i="4"/>
  <c r="BE626" i="4"/>
  <c r="BE628" i="4"/>
  <c r="BE684" i="4"/>
  <c r="BE685" i="4"/>
  <c r="J89" i="4"/>
  <c r="BE168" i="4"/>
  <c r="BE179" i="4"/>
  <c r="BE183" i="4"/>
  <c r="BE249" i="4"/>
  <c r="BE253" i="4"/>
  <c r="BE263" i="4"/>
  <c r="BE282" i="4"/>
  <c r="BE336" i="4"/>
  <c r="BE367" i="4"/>
  <c r="BE370" i="4"/>
  <c r="BE394" i="4"/>
  <c r="BE396" i="4"/>
  <c r="BE409" i="4"/>
  <c r="BE474" i="4"/>
  <c r="BE499" i="4"/>
  <c r="BE517" i="4"/>
  <c r="BE531" i="4"/>
  <c r="BE532" i="4"/>
  <c r="BE548" i="4"/>
  <c r="BE562" i="4"/>
  <c r="BE563" i="4"/>
  <c r="BE565" i="4"/>
  <c r="BE572" i="4"/>
  <c r="BE573" i="4"/>
  <c r="BE590" i="4"/>
  <c r="BE602" i="4"/>
  <c r="BE187" i="4"/>
  <c r="BE278" i="4"/>
  <c r="BE417" i="4"/>
  <c r="BE456" i="4"/>
  <c r="BE462" i="4"/>
  <c r="BE471" i="4"/>
  <c r="BE486" i="4"/>
  <c r="BE490" i="4"/>
  <c r="BE498" i="4"/>
  <c r="BE504" i="4"/>
  <c r="BE514" i="4"/>
  <c r="BE535" i="4"/>
  <c r="BE537" i="4"/>
  <c r="BE546" i="4"/>
  <c r="BE550" i="4"/>
  <c r="BE551" i="4"/>
  <c r="BE557" i="4"/>
  <c r="BE574" i="4"/>
  <c r="BE586" i="4"/>
  <c r="BE588" i="4"/>
  <c r="BE595" i="4"/>
  <c r="BE630" i="4"/>
  <c r="BE640" i="4"/>
  <c r="BE651" i="4"/>
  <c r="BE662" i="4"/>
  <c r="E85" i="4"/>
  <c r="BE185" i="4"/>
  <c r="BE192" i="4"/>
  <c r="BE226" i="4"/>
  <c r="BE254" i="4"/>
  <c r="BE258" i="4"/>
  <c r="BE268" i="4"/>
  <c r="BE288" i="4"/>
  <c r="BE398" i="4"/>
  <c r="BE404" i="4"/>
  <c r="BE414" i="4"/>
  <c r="BE423" i="4"/>
  <c r="BE426" i="4"/>
  <c r="BE436" i="4"/>
  <c r="BE469" i="4"/>
  <c r="BE484" i="4"/>
  <c r="BE529" i="4"/>
  <c r="BE553" i="4"/>
  <c r="BE561" i="4"/>
  <c r="BE578" i="4"/>
  <c r="BE580" i="4"/>
  <c r="BE581" i="4"/>
  <c r="BE582" i="4"/>
  <c r="BE596" i="4"/>
  <c r="BE604" i="4"/>
  <c r="BE608" i="4"/>
  <c r="BE642" i="4"/>
  <c r="BE148" i="4"/>
  <c r="BE152" i="4"/>
  <c r="BE167" i="4"/>
  <c r="BE245" i="4"/>
  <c r="BE247" i="4"/>
  <c r="BE251" i="4"/>
  <c r="BE271" i="4"/>
  <c r="BE275" i="4"/>
  <c r="BE277" i="4"/>
  <c r="BE279" i="4"/>
  <c r="BE371" i="4"/>
  <c r="BE378" i="4"/>
  <c r="BE384" i="4"/>
  <c r="BE387" i="4"/>
  <c r="BE392" i="4"/>
  <c r="BE402" i="4"/>
  <c r="BE415" i="4"/>
  <c r="BE419" i="4"/>
  <c r="BE429" i="4"/>
  <c r="BE510" i="4"/>
  <c r="BE521" i="4"/>
  <c r="BE528" i="4"/>
  <c r="BE542" i="4"/>
  <c r="BE544" i="4"/>
  <c r="BE554" i="4"/>
  <c r="BE558" i="4"/>
  <c r="BE570" i="4"/>
  <c r="BE587" i="4"/>
  <c r="BE606" i="4"/>
  <c r="BE655" i="4"/>
  <c r="BE144" i="4"/>
  <c r="BE169" i="4"/>
  <c r="BE219" i="4"/>
  <c r="BE231" i="4"/>
  <c r="BE269" i="4"/>
  <c r="BE421" i="4"/>
  <c r="BE434" i="4"/>
  <c r="BE503" i="4"/>
  <c r="BE519" i="4"/>
  <c r="BE534" i="4"/>
  <c r="BE536" i="4"/>
  <c r="BE540" i="4"/>
  <c r="BE556" i="4"/>
  <c r="BE583" i="4"/>
  <c r="BE584" i="4"/>
  <c r="BE591" i="4"/>
  <c r="BE605" i="4"/>
  <c r="BE622" i="4"/>
  <c r="BE643" i="4"/>
  <c r="BE204" i="4"/>
  <c r="BE223" i="4"/>
  <c r="BE224" i="4"/>
  <c r="BE225" i="4"/>
  <c r="BE235" i="4"/>
  <c r="BE243" i="4"/>
  <c r="BE257" i="4"/>
  <c r="BE273" i="4"/>
  <c r="BE354" i="4"/>
  <c r="BE365" i="4"/>
  <c r="BE368" i="4"/>
  <c r="BE372" i="4"/>
  <c r="BE374" i="4"/>
  <c r="BE376" i="4"/>
  <c r="BE382" i="4"/>
  <c r="BE400" i="4"/>
  <c r="BE406" i="4"/>
  <c r="BE428" i="4"/>
  <c r="BE431" i="4"/>
  <c r="BE432" i="4"/>
  <c r="BE468" i="4"/>
  <c r="BE476" i="4"/>
  <c r="BE516" i="4"/>
  <c r="BE524" i="4"/>
  <c r="BE530" i="4"/>
  <c r="BE533" i="4"/>
  <c r="BE538" i="4"/>
  <c r="BE568" i="4"/>
  <c r="BE575" i="4"/>
  <c r="BE576" i="4"/>
  <c r="BE577" i="4"/>
  <c r="BE601" i="4"/>
  <c r="BE603" i="4"/>
  <c r="BE645" i="4"/>
  <c r="BE653" i="4"/>
  <c r="BE202" i="4"/>
  <c r="BE239" i="4"/>
  <c r="BE256" i="4"/>
  <c r="BE280" i="4"/>
  <c r="BE355" i="4"/>
  <c r="BE383" i="4"/>
  <c r="BE424" i="4"/>
  <c r="BE454" i="4"/>
  <c r="BE466" i="4"/>
  <c r="BE501" i="4"/>
  <c r="BE506" i="4"/>
  <c r="BE523" i="4"/>
  <c r="BE526" i="4"/>
  <c r="BE560" i="4"/>
  <c r="BE564" i="4"/>
  <c r="BE566" i="4"/>
  <c r="BE592" i="4"/>
  <c r="BE620" i="4"/>
  <c r="BE624" i="4"/>
  <c r="F92" i="3"/>
  <c r="BE136" i="3"/>
  <c r="BE144" i="3"/>
  <c r="E110" i="3"/>
  <c r="BE139" i="3"/>
  <c r="BE142" i="3"/>
  <c r="J122" i="2"/>
  <c r="J98" i="2"/>
  <c r="J114" i="3"/>
  <c r="BE123" i="3"/>
  <c r="BE124" i="3"/>
  <c r="BE126" i="3"/>
  <c r="BE130" i="3"/>
  <c r="BE140" i="3"/>
  <c r="BE134" i="3"/>
  <c r="BE137" i="3"/>
  <c r="AW96" i="1"/>
  <c r="BE126" i="2"/>
  <c r="E110" i="2"/>
  <c r="J89" i="2"/>
  <c r="BE129" i="2"/>
  <c r="BE123" i="2"/>
  <c r="BE127" i="2"/>
  <c r="F92" i="2"/>
  <c r="BC95" i="1"/>
  <c r="F37" i="2"/>
  <c r="BD95" i="1" s="1"/>
  <c r="F35" i="4"/>
  <c r="BB97" i="1"/>
  <c r="F34" i="2"/>
  <c r="BA95" i="1" s="1"/>
  <c r="F36" i="4"/>
  <c r="BC97" i="1" s="1"/>
  <c r="F34" i="3"/>
  <c r="BA96" i="1" s="1"/>
  <c r="F34" i="4"/>
  <c r="BA97" i="1"/>
  <c r="J34" i="2"/>
  <c r="AW95" i="1" s="1"/>
  <c r="J34" i="4"/>
  <c r="AW97" i="1" s="1"/>
  <c r="F36" i="3"/>
  <c r="BC96" i="1" s="1"/>
  <c r="J34" i="5"/>
  <c r="AW98" i="1"/>
  <c r="F34" i="6"/>
  <c r="BA99" i="1" s="1"/>
  <c r="F35" i="6"/>
  <c r="BB99" i="1" s="1"/>
  <c r="F37" i="6"/>
  <c r="BD99" i="1" s="1"/>
  <c r="F34" i="7"/>
  <c r="BA100" i="1"/>
  <c r="F35" i="7"/>
  <c r="BB100" i="1" s="1"/>
  <c r="F35" i="8"/>
  <c r="BB101" i="1" s="1"/>
  <c r="F37" i="8"/>
  <c r="BD101" i="1" s="1"/>
  <c r="F35" i="2"/>
  <c r="BB95" i="1"/>
  <c r="F37" i="4"/>
  <c r="BD97" i="1" s="1"/>
  <c r="F35" i="3"/>
  <c r="BB96" i="1" s="1"/>
  <c r="F36" i="5"/>
  <c r="BC98" i="1" s="1"/>
  <c r="F35" i="5"/>
  <c r="BB98" i="1"/>
  <c r="J34" i="6"/>
  <c r="AW99" i="1" s="1"/>
  <c r="J34" i="7"/>
  <c r="AW100" i="1" s="1"/>
  <c r="F37" i="7"/>
  <c r="BD100" i="1" s="1"/>
  <c r="F34" i="8"/>
  <c r="BA101" i="1"/>
  <c r="F36" i="8"/>
  <c r="BC101" i="1" s="1"/>
  <c r="F37" i="3"/>
  <c r="BD96" i="1" s="1"/>
  <c r="F34" i="5"/>
  <c r="BA98" i="1" s="1"/>
  <c r="F37" i="5"/>
  <c r="BD98" i="1"/>
  <c r="F36" i="6"/>
  <c r="BC99" i="1" s="1"/>
  <c r="F36" i="7"/>
  <c r="BC100" i="1" s="1"/>
  <c r="J34" i="8"/>
  <c r="AW101" i="1" s="1"/>
  <c r="BK120" i="2" l="1"/>
  <c r="J120" i="2" s="1"/>
  <c r="J96" i="2" s="1"/>
  <c r="J121" i="2"/>
  <c r="J97" i="2" s="1"/>
  <c r="BK125" i="5"/>
  <c r="J125" i="5" s="1"/>
  <c r="J96" i="5" s="1"/>
  <c r="J138" i="3"/>
  <c r="J100" i="3" s="1"/>
  <c r="BK120" i="7"/>
  <c r="J427" i="4"/>
  <c r="J109" i="4" s="1"/>
  <c r="R126" i="5"/>
  <c r="R125" i="8"/>
  <c r="R124" i="8" s="1"/>
  <c r="T142" i="4"/>
  <c r="P125" i="8"/>
  <c r="P124" i="8"/>
  <c r="AU101" i="1" s="1"/>
  <c r="P120" i="7"/>
  <c r="P119" i="7"/>
  <c r="AU100" i="1"/>
  <c r="P123" i="6"/>
  <c r="P122" i="6"/>
  <c r="AU99" i="1"/>
  <c r="T154" i="5"/>
  <c r="T125" i="5" s="1"/>
  <c r="R154" i="5"/>
  <c r="T120" i="7"/>
  <c r="T119" i="7"/>
  <c r="R123" i="6"/>
  <c r="R122" i="6"/>
  <c r="BK142" i="4"/>
  <c r="J142" i="4" s="1"/>
  <c r="J97" i="4" s="1"/>
  <c r="R121" i="3"/>
  <c r="R120" i="3"/>
  <c r="R142" i="4"/>
  <c r="T121" i="3"/>
  <c r="T120" i="3"/>
  <c r="T125" i="8"/>
  <c r="T124" i="8" s="1"/>
  <c r="R388" i="4"/>
  <c r="T388" i="4"/>
  <c r="T123" i="6"/>
  <c r="T122" i="6"/>
  <c r="P388" i="4"/>
  <c r="P141" i="4" s="1"/>
  <c r="AU97" i="1" s="1"/>
  <c r="P154" i="5"/>
  <c r="P125" i="5" s="1"/>
  <c r="AU98" i="1" s="1"/>
  <c r="BK125" i="8"/>
  <c r="J125" i="8"/>
  <c r="J97" i="8" s="1"/>
  <c r="BK122" i="6"/>
  <c r="J122" i="6"/>
  <c r="J96" i="6" s="1"/>
  <c r="J126" i="5"/>
  <c r="J97" i="5"/>
  <c r="BK141" i="4"/>
  <c r="J141" i="4"/>
  <c r="J96" i="4" s="1"/>
  <c r="BK120" i="3"/>
  <c r="J120" i="3"/>
  <c r="J30" i="3" s="1"/>
  <c r="AG96" i="1" s="1"/>
  <c r="J30" i="2"/>
  <c r="AG95" i="1" s="1"/>
  <c r="J33" i="5"/>
  <c r="AV98" i="1" s="1"/>
  <c r="AT98" i="1" s="1"/>
  <c r="J33" i="4"/>
  <c r="AV97" i="1" s="1"/>
  <c r="AT97" i="1" s="1"/>
  <c r="F33" i="3"/>
  <c r="AZ96" i="1"/>
  <c r="J33" i="7"/>
  <c r="AV100" i="1" s="1"/>
  <c r="AT100" i="1" s="1"/>
  <c r="J33" i="8"/>
  <c r="AV101" i="1" s="1"/>
  <c r="AT101" i="1" s="1"/>
  <c r="J33" i="3"/>
  <c r="AV96" i="1"/>
  <c r="AT96" i="1"/>
  <c r="F33" i="7"/>
  <c r="AZ100" i="1"/>
  <c r="F33" i="8"/>
  <c r="AZ101" i="1" s="1"/>
  <c r="J33" i="2"/>
  <c r="AV95" i="1" s="1"/>
  <c r="AT95" i="1" s="1"/>
  <c r="J33" i="6"/>
  <c r="AV99" i="1" s="1"/>
  <c r="AT99" i="1" s="1"/>
  <c r="BB94" i="1"/>
  <c r="W31" i="1" s="1"/>
  <c r="BD94" i="1"/>
  <c r="W33" i="1" s="1"/>
  <c r="F33" i="4"/>
  <c r="AZ97" i="1"/>
  <c r="F33" i="2"/>
  <c r="AZ95" i="1"/>
  <c r="J30" i="5"/>
  <c r="AG98" i="1" s="1"/>
  <c r="F33" i="6"/>
  <c r="AZ99" i="1" s="1"/>
  <c r="BA94" i="1"/>
  <c r="W30" i="1"/>
  <c r="BC94" i="1"/>
  <c r="W32" i="1" s="1"/>
  <c r="F33" i="5"/>
  <c r="AZ98" i="1" s="1"/>
  <c r="J120" i="7" l="1"/>
  <c r="J97" i="7" s="1"/>
  <c r="BK119" i="7"/>
  <c r="J119" i="7" s="1"/>
  <c r="R141" i="4"/>
  <c r="T141" i="4"/>
  <c r="R125" i="5"/>
  <c r="BK124" i="8"/>
  <c r="J124" i="8"/>
  <c r="AN98" i="1"/>
  <c r="J39" i="5"/>
  <c r="AN96" i="1"/>
  <c r="J96" i="3"/>
  <c r="AN95" i="1"/>
  <c r="J39" i="3"/>
  <c r="J39" i="2"/>
  <c r="AU94" i="1"/>
  <c r="J30" i="6"/>
  <c r="AG99" i="1"/>
  <c r="AN99" i="1" s="1"/>
  <c r="AY94" i="1"/>
  <c r="J30" i="8"/>
  <c r="AG101" i="1"/>
  <c r="AX94" i="1"/>
  <c r="J30" i="4"/>
  <c r="AG97" i="1"/>
  <c r="AN97" i="1"/>
  <c r="AZ94" i="1"/>
  <c r="W29" i="1"/>
  <c r="AW94" i="1"/>
  <c r="AK30" i="1"/>
  <c r="J96" i="7" l="1"/>
  <c r="J30" i="7"/>
  <c r="J39" i="8"/>
  <c r="J96" i="8"/>
  <c r="J39" i="6"/>
  <c r="J39" i="4"/>
  <c r="AN101" i="1"/>
  <c r="AV94" i="1"/>
  <c r="AK29" i="1"/>
  <c r="AG100" i="1" l="1"/>
  <c r="J39" i="7"/>
  <c r="AT94" i="1"/>
  <c r="AN100" i="1" l="1"/>
  <c r="AG94" i="1"/>
  <c r="AK26" i="1" s="1"/>
  <c r="AN94" i="1"/>
  <c r="AK35" i="1"/>
</calcChain>
</file>

<file path=xl/sharedStrings.xml><?xml version="1.0" encoding="utf-8"?>
<sst xmlns="http://schemas.openxmlformats.org/spreadsheetml/2006/main" count="10842" uniqueCount="2035">
  <si>
    <t>Export Komplet</t>
  </si>
  <si>
    <t/>
  </si>
  <si>
    <t>2.0</t>
  </si>
  <si>
    <t>ZAMOK</t>
  </si>
  <si>
    <t>False</t>
  </si>
  <si>
    <t>{1ac09227-b6ef-4598-a6c2-c8c11bdd9c15}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</si>
  <si>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</si>
  <si>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</si>
  <si>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</si>
  <si>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</si>
  <si>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</si>
  <si>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</si>
  <si>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</si>
  <si>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</si>
  <si>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05_2024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</si>
  <si>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</si>
  <si>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</si>
  <si>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ŠATNY FOTBALOVÉHO KLUBU S HYGIENICKÝM ZÁZEMÍM PRO DIVÁKY V OBCI HULICE</t>
  </si>
  <si>
    <t>KSO:</t>
  </si>
  <si>
    <t>CC-CZ:</t>
  </si>
  <si>
    <t>Místo:</t>
  </si>
  <si>
    <t>Obec Hulice, 257 63 Trhový Štěpánov</t>
  </si>
  <si>
    <t>Datum:</t>
  </si>
  <si>
    <t>20. 5. 2024</t>
  </si>
  <si>
    <t>Zadavatel:</t>
  </si>
  <si>
    <t>IČ:</t>
  </si>
  <si>
    <t>Obec Hulice, č. p. 33, 257 63 Trhový Štěpánov</t>
  </si>
  <si>
    <t>DIČ:</t>
  </si>
  <si>
    <t>Uchazeč:</t>
  </si>
  <si>
    <t>Vyplň údaj</t>
  </si>
  <si>
    <t>Projektant:</t>
  </si>
  <si>
    <t xml:space="preserve">Ing.arch. Jiří Dvořák </t>
  </si>
  <si>
    <t>True</t>
  </si>
  <si>
    <t>Zpracovatel:</t>
  </si>
  <si>
    <t>Vladimír Mrázek</t>
  </si>
  <si>
    <t>Poznámka:</t>
  </si>
  <si>
    <t>Soupis prací je sestaven s využitím položek Cenové soustavy ÚRS (cenová úroveň 2024/I). Veškeré další informace vymezující popis a podmínky použití těchto položek z Cenové soustavy, které nejsou uvedeny přímo v soupisu prací, jsou neomezeně dálkově k dispozici na webu www.podminky.urs.cz. Položky soupisu prací, které nemají ve sloupci „Cenová soustava“ veden žádný údaj, nepochází z Cenové soustavy ÚRS._x000D__x000D_
Soupis prací je zpracován v rozsahu a podrobnosti projektu . Součástí položek uvedených ve výkazu výměr jsou veškeré s nimi spojené práce, které jsou zapotřebí pro provedení kompletní dodávky díla, a to i když nejsou zvlášť  uvedeny ve výkazu výměr. To znamená, že veškeré položky patrné z výkazů, výkresů a technických zpráv je třeba v nabídkové ceně doplnit a ocenit jako kompletně vykonané práce vč materiálu, nářadí a strojů nutných k práci, i když tyto nejsou ve výkazu výměr vypsány zvlášť. V případě, že má zhotovitel pochyby ohledně plánovaných položek ve výkazech, výkresech a technických zprávách, má za povinnost toto sdělit před odevzdáním nabídkové ceny. Po odevzdání nebude brán na zhotovitelem požadované položky navíc zřetel. Výkaz výměr neslouží jako podklad pro objednávky materiálu v rámci dodávky stavby. Veškeré výrobky, pokud jsou uvedeny, jsou uvedeny pouze jako referenční, obecně určující standard, technické parametry, požadované vlastnosti.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</si>
  <si>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</si>
  <si>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</si>
  <si>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</si>
  <si>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</si>
  <si>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</si>
  <si>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</si>
  <si>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</si>
  <si>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</si>
  <si>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</si>
  <si>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</si>
  <si>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</si>
  <si>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</si>
  <si>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</si>
  <si>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</si>
  <si>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</si>
  <si>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</si>
  <si>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</si>
  <si>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</si>
  <si>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</si>
  <si>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</si>
  <si>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</si>
  <si>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</si>
  <si>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</si>
  <si>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</si>
  <si>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</si>
  <si>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</si>
  <si>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</si>
  <si>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</si>
  <si>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</si>
  <si>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</si>
  <si>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</si>
  <si>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</si>
  <si>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</si>
  <si>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</si>
  <si>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</si>
  <si>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</si>
  <si>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</si>
  <si>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</si>
  <si>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</si>
  <si>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</si>
  <si>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</si>
  <si>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</si>
  <si>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</si>
  <si>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</si>
  <si>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</si>
  <si>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</si>
  <si>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VEDLEJŠÍ A OSTATNÍ NÁKLADY</t>
  </si>
  <si>
    <t>STA</t>
  </si>
  <si>
    <t>1</t>
  </si>
  <si>
    <t>{d2262511-dfb0-48e8-9e69-d71057604551}</t>
  </si>
  <si>
    <t>2</t>
  </si>
  <si>
    <t>02</t>
  </si>
  <si>
    <t>BOURACÍ PRÁCE</t>
  </si>
  <si>
    <t>{5640cd11-75ab-45d7-8163-acae9d1f26ec}</t>
  </si>
  <si>
    <t>03</t>
  </si>
  <si>
    <t>STAVEBNÍ PRÁCE</t>
  </si>
  <si>
    <t>{ae4b9cef-e104-416d-bc40-a16f2ecbb787}</t>
  </si>
  <si>
    <t>04</t>
  </si>
  <si>
    <t>ZDRAVOTNĚ TECHNICKÉ INSTALACE</t>
  </si>
  <si>
    <t>{4e8c2202-90f7-461a-b59c-12fb8f7ed018}</t>
  </si>
  <si>
    <t>05</t>
  </si>
  <si>
    <t>VYTÁPĚNÍ</t>
  </si>
  <si>
    <t>{0bbd5889-0515-4e47-aaf2-62b5cbfe9e58}</t>
  </si>
  <si>
    <t>06</t>
  </si>
  <si>
    <t>VZDUCHOTECHNIKA</t>
  </si>
  <si>
    <t>{27d646b5-b31c-4fee-a147-ff33a9cd398e}</t>
  </si>
  <si>
    <t>07</t>
  </si>
  <si>
    <t>ELEKTROINSTALACE, BLESKOSVOD</t>
  </si>
  <si>
    <t>{2724e3dd-d3a7-4d56-82bd-361407555fbe}</t>
  </si>
  <si>
    <t>KRYCÍ LIST SOUPISU PRACÍ</t>
  </si>
  <si>
    <t>Objekt:</t>
  </si>
  <si>
    <t>01 - VEDLEJŠÍ A OSTATNÍ NÁKLADY</t>
  </si>
  <si>
    <t>REKAPITULACE ČLENĚNÍ SOUPISU PRACÍ</t>
  </si>
  <si>
    <t>Kód dílu - Popis</t>
  </si>
  <si>
    <t>Cena celkem [CZK]</t>
  </si>
  <si>
    <t>Náklady ze soupisu prací</t>
  </si>
  <si>
    <t>-1</t>
  </si>
  <si>
    <t>VRN - Vedlejší rozpočtové náklady</t>
  </si>
  <si>
    <t xml:space="preserve">    VRN3 - Zařízení staveniště</t>
  </si>
  <si>
    <t xml:space="preserve">    VRN4 - Inženýrská činnost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</si>
  <si>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</si>
  <si>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</si>
  <si>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</si>
  <si>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</si>
  <si>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</si>
  <si>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</si>
  <si>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</si>
  <si>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</si>
  <si>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</si>
  <si>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</si>
  <si>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</si>
  <si>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</si>
  <si>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</si>
  <si>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</si>
  <si>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VRN</t>
  </si>
  <si>
    <t>Vedlejší rozpočtové náklady</t>
  </si>
  <si>
    <t>5</t>
  </si>
  <si>
    <t>ROZPOCET</t>
  </si>
  <si>
    <t>VRN3</t>
  </si>
  <si>
    <t>Zařízení staveniště</t>
  </si>
  <si>
    <t>K</t>
  </si>
  <si>
    <t>030001000</t>
  </si>
  <si>
    <t>kpl</t>
  </si>
  <si>
    <t>1024</t>
  </si>
  <si>
    <t>917943836</t>
  </si>
  <si>
    <t>P</t>
  </si>
  <si>
    <t>Poznámka k položce:_x000D_
V rámci ZS jsou obsaženy veškeré činnosti a opatření nezbytné pro zajištění stavby_x000D__x000D__x000D_
- Náklady na stavební buňky_x000D__x000D__x000D_
- Skládky na staveništi_x000D__x000D_
- Oplocení staveniště_x000D__x000D_
- Náklady na provoz a údržbu vybavení staveniště_x000D__x000D__x000D_
- Připojení staveniště na inženýrské sítě_x000D__x000D__x000D_
- Zabezpečení staveniště_x000D__x000D__x000D_
- Energie pro zařízení staveniště_x000D__x000D__x000D_
- Opatření na ochranu pozemků sousedních se staveništěm_x000D__x000D__x000D_
- Informační tabule na staveništi_x000D__x000D__x000D_
- Zrušení zařízení staveniště_x000D__x000D__x000D_
- Rozebrání, bourání a odvoz zařízení staveniště</t>
  </si>
  <si>
    <t>VRN4</t>
  </si>
  <si>
    <t>Inženýrská činnost</t>
  </si>
  <si>
    <t>041403000</t>
  </si>
  <si>
    <t>Koordinátor BOZP na staveništi</t>
  </si>
  <si>
    <t>1102376341</t>
  </si>
  <si>
    <t>3</t>
  </si>
  <si>
    <t>042503000</t>
  </si>
  <si>
    <t>Plán BOZP na staveništi</t>
  </si>
  <si>
    <t>1973675172</t>
  </si>
  <si>
    <t>VRN9</t>
  </si>
  <si>
    <t>Ostatní náklady</t>
  </si>
  <si>
    <t>4</t>
  </si>
  <si>
    <t>09100301</t>
  </si>
  <si>
    <t>Náklady na vzorky</t>
  </si>
  <si>
    <t>-2076436545</t>
  </si>
  <si>
    <t>02 - BOURACÍ PRÁCE</t>
  </si>
  <si>
    <t>HSV - Práce a dodávky HSV</t>
  </si>
  <si>
    <t xml:space="preserve">    1 - Zemní práce</t>
  </si>
  <si>
    <t xml:space="preserve">    9 - Ostatní konstrukce a práce, bourání</t>
  </si>
  <si>
    <t xml:space="preserve">    997 - Přesun sutě</t>
  </si>
  <si>
    <t>HSV</t>
  </si>
  <si>
    <t>Práce a dodávky HSV</t>
  </si>
  <si>
    <t>Zemní práce</t>
  </si>
  <si>
    <t>113106123</t>
  </si>
  <si>
    <t>Rozebrání dlažeb ze zámkových dlaždic komunikací pro pěší ručně</t>
  </si>
  <si>
    <t>m2</t>
  </si>
  <si>
    <t>CS ÚRS 2024 01</t>
  </si>
  <si>
    <t>-219507295</t>
  </si>
  <si>
    <t>113107122</t>
  </si>
  <si>
    <t>Odstranění podkladu z kameniva drceného tl přes 100 do 200 mm ručně</t>
  </si>
  <si>
    <t>-1447223185</t>
  </si>
  <si>
    <t>9</t>
  </si>
  <si>
    <t>Ostatní konstrukce a práce, bourání</t>
  </si>
  <si>
    <t>981011413</t>
  </si>
  <si>
    <t>Demolice budov zděných na MC nebo z betonu podíl konstrukcí přes 15 do 20 % postupným rozebíráním</t>
  </si>
  <si>
    <t>m3</t>
  </si>
  <si>
    <t>-206311555</t>
  </si>
  <si>
    <t>VV</t>
  </si>
  <si>
    <t>+2,2*11,3+4,4</t>
  </si>
  <si>
    <t>+5,8*11,3*3,7</t>
  </si>
  <si>
    <t>Součet</t>
  </si>
  <si>
    <t>961044111</t>
  </si>
  <si>
    <t>Bourání základů z betonu prostého</t>
  </si>
  <si>
    <t>1389483146</t>
  </si>
  <si>
    <t>+0,5*0,9*(2*8,0+3*11,0)</t>
  </si>
  <si>
    <t>+0,5*0,5*1,0*4</t>
  </si>
  <si>
    <t>965042241</t>
  </si>
  <si>
    <t>Bourání podkladů mazanin betonových tl přes 100 mm pl přes 4 m2</t>
  </si>
  <si>
    <t>-1137239938</t>
  </si>
  <si>
    <t>+0,15*8,0*11,3</t>
  </si>
  <si>
    <t>6</t>
  </si>
  <si>
    <t>9891001</t>
  </si>
  <si>
    <t>Vybourání dřevěného přístřešku</t>
  </si>
  <si>
    <t>1971912341</t>
  </si>
  <si>
    <t>7</t>
  </si>
  <si>
    <t>9891002</t>
  </si>
  <si>
    <t>Vybourání stávající kanalizace</t>
  </si>
  <si>
    <t>1539390626</t>
  </si>
  <si>
    <t>997</t>
  </si>
  <si>
    <t>Přesun sutě</t>
  </si>
  <si>
    <t>8</t>
  </si>
  <si>
    <t>997013501</t>
  </si>
  <si>
    <t>Odvoz suti a vybouraných hmot na skládku nebo meziskládku do 1 km se složením</t>
  </si>
  <si>
    <t>t</t>
  </si>
  <si>
    <t>1630356117</t>
  </si>
  <si>
    <t>997013509</t>
  </si>
  <si>
    <t>Příplatek k odvozu suti a vybouraných hmot na skládku ZKD 1 km přes 1 km</t>
  </si>
  <si>
    <t>67970465</t>
  </si>
  <si>
    <t>Poznámka k položce:_x000D_
+30 km - indexováno v jednotkové ceně</t>
  </si>
  <si>
    <t>10</t>
  </si>
  <si>
    <t>997013631</t>
  </si>
  <si>
    <t>Poplatek za uložení na skládce (skládkovné) stavebního odpadu směsného kód odpadu 17 09 04</t>
  </si>
  <si>
    <t>195815541</t>
  </si>
  <si>
    <t>+238,982-31,9</t>
  </si>
  <si>
    <t>11</t>
  </si>
  <si>
    <t>997013655</t>
  </si>
  <si>
    <t>Poplatek za uložení na skládce (skládkovné) zeminy a kamení kód odpadu 17 05 04</t>
  </si>
  <si>
    <t>1931478079</t>
  </si>
  <si>
    <t>03 - STAVEBNÍ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</si>
  <si>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</si>
  <si>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</si>
  <si>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</si>
  <si>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</si>
  <si>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</si>
  <si>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998 - Přesun hmot</t>
  </si>
  <si>
    <t>PSV - Práce a dodávky PSV</t>
  </si>
  <si>
    <t xml:space="preserve">    711 - Izolace proti vodě, vlhkosti a plynům</t>
  </si>
  <si>
    <t xml:space="preserve">    712 - Povlakové krytiny</t>
  </si>
  <si>
    <t xml:space="preserve">    713 - Izolace tepelné</t>
  </si>
  <si>
    <t xml:space="preserve">    762 - Konstrukce tesařské</t>
  </si>
  <si>
    <t xml:space="preserve">    763 - Konstrukce suché výstavby</t>
  </si>
  <si>
    <t xml:space="preserve">    764 - Konstrukce klempířské</t>
  </si>
  <si>
    <t xml:space="preserve">    765 - Krytina skládaná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</si>
  <si>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</si>
  <si>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</si>
  <si>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</si>
  <si>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781 - Dokončovací práce - obklady</t>
  </si>
  <si>
    <t xml:space="preserve">    782 - Dokončovací práce - obklady z kamene</t>
  </si>
  <si>
    <t xml:space="preserve">    783 - Dokončovací práce - nátěry</t>
  </si>
  <si>
    <t xml:space="preserve">    784 - Dokončovací práce - malby a tapety</t>
  </si>
  <si>
    <t xml:space="preserve">    788 - Ostatní výrobky</t>
  </si>
  <si>
    <t>122251104</t>
  </si>
  <si>
    <t>Odkopávky a prokopávky nezapažené v hornině třídy těžitelnosti I skupiny 3 objem do 500 m3 strojně</t>
  </si>
  <si>
    <t>1020611657</t>
  </si>
  <si>
    <t>+0,1*(11,5*12,5)</t>
  </si>
  <si>
    <t>+0,1*(14,0*14,0)</t>
  </si>
  <si>
    <t>13121301</t>
  </si>
  <si>
    <t>Hloubení patek soudržných horninách třídy těžitelnosti I skupiny 3 ručně</t>
  </si>
  <si>
    <t>946468449</t>
  </si>
  <si>
    <t>+0,3*0,3*1,5*14</t>
  </si>
  <si>
    <t>131251102</t>
  </si>
  <si>
    <t>Hloubení jam nezapažených v hornině třídy těžitelnosti I skupiny 3 objem do 50 m3 strojně</t>
  </si>
  <si>
    <t>-1125171547</t>
  </si>
  <si>
    <t>+1,1*2,9*7,5</t>
  </si>
  <si>
    <t>132251101</t>
  </si>
  <si>
    <t>Hloubení rýh nezapažených š do 800 mm v hornině třídy těžitelnosti I skupiny 3 objem do 20 m3 strojně</t>
  </si>
  <si>
    <t>-599498028</t>
  </si>
  <si>
    <t>+0,7*0,7*(11,0+2,2)</t>
  </si>
  <si>
    <t>+0,9*0,7*(10,0+2,5+1,5)</t>
  </si>
  <si>
    <t>132251254</t>
  </si>
  <si>
    <t>Hloubení rýh nezapažených š do 2000 mm v hornině třídy těžitelnosti I skupiny 3 objem do 500 m3 strojně</t>
  </si>
  <si>
    <t>-779503495</t>
  </si>
  <si>
    <t>+1,2*1,4*(7,5+10,5*2)</t>
  </si>
  <si>
    <t>+1,0*1,3*(9,5)</t>
  </si>
  <si>
    <t>+1,2*1,5*(7,5)</t>
  </si>
  <si>
    <t>+0,9*1,3*(2*4,5+2*10,7)</t>
  </si>
  <si>
    <t>162251102</t>
  </si>
  <si>
    <t>Vodorovné přemístění přes 20 do 50 m výkopku/sypaniny z horniny třídy těžitelnosti I skupiny 1 až 3</t>
  </si>
  <si>
    <t>1784505557</t>
  </si>
  <si>
    <t>162351103</t>
  </si>
  <si>
    <t>Vodorovné přemístění přes 50 do 500 m výkopku/sypaniny z horniny třídy těžitelnosti I skupiny 1 až 3</t>
  </si>
  <si>
    <t>-855199036</t>
  </si>
  <si>
    <t>+33,975+23,925+15,288+109,298+1,89</t>
  </si>
  <si>
    <t>-180,025</t>
  </si>
  <si>
    <t>167151111</t>
  </si>
  <si>
    <t>Nakládání výkopku z hornin třídy těžitelnosti I skupiny 1 až 3 přes 100 m3</t>
  </si>
  <si>
    <t>-2098105076</t>
  </si>
  <si>
    <t>171251101</t>
  </si>
  <si>
    <t>Uložení sypaniny do násypů nezhutněných strojně</t>
  </si>
  <si>
    <t>1544682991</t>
  </si>
  <si>
    <t>174151102</t>
  </si>
  <si>
    <t>Zásyp v prostoru s omezeným pohybem stroje sypaninou se zhutněním</t>
  </si>
  <si>
    <t>1254846189</t>
  </si>
  <si>
    <t>+0,9*0,5*(8,5+6,5+6,5+5,0+11,5)</t>
  </si>
  <si>
    <t>+1,0*0,6*(2*11,0+5,0+7,5+10,5+1,4+13,0+2,0+12,0)</t>
  </si>
  <si>
    <t>+1,3*0,8*5,2</t>
  </si>
  <si>
    <t>+1,1*1,0*4,4</t>
  </si>
  <si>
    <t>+0,8*0,4*(2*10,8+2*1,0)</t>
  </si>
  <si>
    <t>+0,8*0,3*(21,5+20,0+2*2,5+2*2,0+2*2,3+2*0,7)</t>
  </si>
  <si>
    <t>+0,5*(3,0*4,1+3,0*2,5+7,0*3,4+7,0*3,2+11,3*5,2+11,3*1,3+9,4*2,5+11,0*1,1)</t>
  </si>
  <si>
    <t>Zakládání</t>
  </si>
  <si>
    <t>271572211</t>
  </si>
  <si>
    <t>Podsyp pod základové konstrukce se zhutněním z netříděného štěrkopísku</t>
  </si>
  <si>
    <t>-1970801176</t>
  </si>
  <si>
    <t>"plocha"+0,10*(3,1*4,2+3,1*2,6+7,1*3,5+7,1*3,3+4,6*1,2+11,5*5,4)</t>
  </si>
  <si>
    <t>"pasy"+0,10*(2*23,0+12,0+5,0+3*8,0+2*1,5)+2,0*6,5+0,3*(21,0+2*2,5+2,0)</t>
  </si>
  <si>
    <t>273321411</t>
  </si>
  <si>
    <t>Základové desky ze ŽB tř. C 20/25</t>
  </si>
  <si>
    <t>1598973841</t>
  </si>
  <si>
    <t>"stupně"+0,15*1,0*1,4</t>
  </si>
  <si>
    <t>13</t>
  </si>
  <si>
    <t>273362021</t>
  </si>
  <si>
    <t>Výztuž základových desek svařovanými sítěmi Kari</t>
  </si>
  <si>
    <t>-15728757</t>
  </si>
  <si>
    <t>"stupně"+0,003*1,0*1,4*1,1</t>
  </si>
  <si>
    <t>14</t>
  </si>
  <si>
    <t>274321411</t>
  </si>
  <si>
    <t>Základové pasy ze ŽB tř. C 20/25</t>
  </si>
  <si>
    <t>1379037398</t>
  </si>
  <si>
    <t>+0,4*1,30*(7,8+2*10,5)</t>
  </si>
  <si>
    <t>+0,4*0,50*(7,0+10,2)</t>
  </si>
  <si>
    <t>+0,4*1,15*(9,0+1,0+5,0+3*11,8+7,0)</t>
  </si>
  <si>
    <t>15</t>
  </si>
  <si>
    <t>274351121</t>
  </si>
  <si>
    <t>Zřízení bednění základových pasů rovného</t>
  </si>
  <si>
    <t>-1425261146</t>
  </si>
  <si>
    <t>+1,30*(2*10,8+7,9+4,1+2,5+2*3,0+2*7,0)</t>
  </si>
  <si>
    <t>+0,50*(2*3,0+2*7,0+4,1+2,5+3,4+3,2)</t>
  </si>
  <si>
    <t>+1,15*(2*12,2+7,9+2*1,4+4*11,3+2*1,3+2*5,3+2*4,4+2*1,0+3,4+3,2)</t>
  </si>
  <si>
    <t>16</t>
  </si>
  <si>
    <t>274351122</t>
  </si>
  <si>
    <t>Odstranění bednění základových pasů rovného</t>
  </si>
  <si>
    <t>1191505626</t>
  </si>
  <si>
    <t>17</t>
  </si>
  <si>
    <t>274361821</t>
  </si>
  <si>
    <t>Výztuž základových pasů betonářskou ocelí 10 505 (R)</t>
  </si>
  <si>
    <t>-1049208559</t>
  </si>
  <si>
    <t>"pasy"+44,82*0,030</t>
  </si>
  <si>
    <t>"KB bloky"+(55,3+21,55)*0,020</t>
  </si>
  <si>
    <t>18</t>
  </si>
  <si>
    <t>275313711</t>
  </si>
  <si>
    <t>Základové patky z betonu tř. C 20/25</t>
  </si>
  <si>
    <t>2123381017</t>
  </si>
  <si>
    <t>19</t>
  </si>
  <si>
    <t>279113143</t>
  </si>
  <si>
    <t>Základová zeď tl 250 mm z tvárnic ztraceného bednění včetně výplně z betonu tř. C 20/25</t>
  </si>
  <si>
    <t>985278902</t>
  </si>
  <si>
    <t>+1,25*(2*5,5+0,8)</t>
  </si>
  <si>
    <t>+1,5*(21,0+2*2,7)</t>
  </si>
  <si>
    <t>+0,5*1,9</t>
  </si>
  <si>
    <t>20</t>
  </si>
  <si>
    <t>279113144</t>
  </si>
  <si>
    <t>Základová zeď tl 300 mm z tvárnic ztraceného bednění včetně výplně z betonu tř. C 20/25</t>
  </si>
  <si>
    <t>-999391452</t>
  </si>
  <si>
    <t>+0,25*(7,8+2*10,5)</t>
  </si>
  <si>
    <t>+0,25*(9,0+1,0+5,0+3*11,8+7,0)</t>
  </si>
  <si>
    <t>Svislé a kompletní konstrukce</t>
  </si>
  <si>
    <t>311237111</t>
  </si>
  <si>
    <t>Zdivo jednovrstvé tepelně izolační z cihel broušených na tenkovrstvou maltu U přes 0,26 do 0,30 W/m2K tl zdiva 300 mm</t>
  </si>
  <si>
    <t>1792989190</t>
  </si>
  <si>
    <t>"zakládací"</t>
  </si>
  <si>
    <t>+0,25*(8,0+2*11,2+2,5-1,0*3)</t>
  </si>
  <si>
    <t>+0,25*(5,0+7,5+5,5+2*1,0+11,8-1,5-1,0-4,2)</t>
  </si>
  <si>
    <t>22</t>
  </si>
  <si>
    <t>311237121</t>
  </si>
  <si>
    <t>Zdivo jednovrstvé tepelně izolační z cihel broušených na tenkovrstvou maltu U přes 0,22 do 0,26 W/m2K tl zdiva 380 mm</t>
  </si>
  <si>
    <t>1601958920</t>
  </si>
  <si>
    <t>+3,0*(8,0+2*11,2+2,5)-1,5*1,0*5-1,0*1,0*2-1,0*2,6*3</t>
  </si>
  <si>
    <t>+3,0*(5,0+7,5+5,5+2*1,0)+3,8*(11,8)-1,0*2,3*2-1,5*1,0*4-1,5*2,6-1,0*2,6-4,2*2,6</t>
  </si>
  <si>
    <t>23</t>
  </si>
  <si>
    <t>317168012</t>
  </si>
  <si>
    <t>Překlad keramický plochý š 115 mm dl 1250 mm</t>
  </si>
  <si>
    <t>kus</t>
  </si>
  <si>
    <t>-139411441</t>
  </si>
  <si>
    <t>24</t>
  </si>
  <si>
    <t>317168022</t>
  </si>
  <si>
    <t>Překlad keramický plochý š 145 mm dl 1250 mm</t>
  </si>
  <si>
    <t>-152437733</t>
  </si>
  <si>
    <t>25</t>
  </si>
  <si>
    <t>317168052</t>
  </si>
  <si>
    <t>Překlad keramický vysoký v 238 mm dl 1250 mm</t>
  </si>
  <si>
    <t>-787905073</t>
  </si>
  <si>
    <t>26</t>
  </si>
  <si>
    <t>317168054</t>
  </si>
  <si>
    <t>Překlad keramický vysoký v 238 mm dl 1750 mm</t>
  </si>
  <si>
    <t>317726836</t>
  </si>
  <si>
    <t>27</t>
  </si>
  <si>
    <t>317998115</t>
  </si>
  <si>
    <t>Tepelná izolace mezi překlady v 24 cm z EPS tl 100 mm</t>
  </si>
  <si>
    <t>m</t>
  </si>
  <si>
    <t>-1555521763</t>
  </si>
  <si>
    <t>+8*1,25+10*1,75</t>
  </si>
  <si>
    <t>28</t>
  </si>
  <si>
    <t>342244201</t>
  </si>
  <si>
    <t>Příčka z cihel broušených na tenkovrstvou maltu tloušťky 80 mm</t>
  </si>
  <si>
    <t>-523846766</t>
  </si>
  <si>
    <t>+3,0*(1,0)</t>
  </si>
  <si>
    <t>29</t>
  </si>
  <si>
    <t>342244211</t>
  </si>
  <si>
    <t>Příčka z cihel broušených na tenkovrstvou maltu tloušťky 115 mm</t>
  </si>
  <si>
    <t>1079245309</t>
  </si>
  <si>
    <t>+3,0*(1,5+1,7+2,3)-0,7*2,0</t>
  </si>
  <si>
    <t>+3,0*(5,5+5,5+1,3+2,3+3,9+2,1+1,0)-0,7*2,0*2-0,8*2,0*3-0,9*2,0-1,5*1,6</t>
  </si>
  <si>
    <t>30</t>
  </si>
  <si>
    <t>342244221</t>
  </si>
  <si>
    <t>Příčka z cihel broušených na tenkovrstvou maltu tloušťky 140 mm</t>
  </si>
  <si>
    <t>820300287</t>
  </si>
  <si>
    <t>+3,0*(10,8+7,2+3,5+2,1+3,7+5,0)-0,7*2,0*1-0,8*2,0*4</t>
  </si>
  <si>
    <t>+3,0*(3,0+2,2)-0,7*2,0</t>
  </si>
  <si>
    <t>31</t>
  </si>
  <si>
    <t>346272226</t>
  </si>
  <si>
    <t>Přizdívka z pórobetonových tvárnic tl 75 mm</t>
  </si>
  <si>
    <t>-1826460654</t>
  </si>
  <si>
    <t>+1,3*(0,5+0,8)</t>
  </si>
  <si>
    <t>+2,9*(0,9)</t>
  </si>
  <si>
    <t>32</t>
  </si>
  <si>
    <t>346272236</t>
  </si>
  <si>
    <t>Přizdívka z pórobetonových tvárnic tl 100 mm</t>
  </si>
  <si>
    <t>1053028495</t>
  </si>
  <si>
    <t>+1,3*(1,0+0,9+1,8)</t>
  </si>
  <si>
    <t>33</t>
  </si>
  <si>
    <t>34812112</t>
  </si>
  <si>
    <t>Osazování ŽB desek plotových na MC 300x50</t>
  </si>
  <si>
    <t>-1658023682</t>
  </si>
  <si>
    <t>1,0+5,0+4,0+1,5+10,7+3,0+2,0</t>
  </si>
  <si>
    <t>34</t>
  </si>
  <si>
    <t>M</t>
  </si>
  <si>
    <t>59233119</t>
  </si>
  <si>
    <t>deska plotová betonová 2000x50x290mm</t>
  </si>
  <si>
    <t>-1857610316</t>
  </si>
  <si>
    <t>Vodorovné konstrukce</t>
  </si>
  <si>
    <t>35</t>
  </si>
  <si>
    <t>413321414</t>
  </si>
  <si>
    <t>Nosníky ze ŽB tř. C 25/30</t>
  </si>
  <si>
    <t>-384156388</t>
  </si>
  <si>
    <t>+0,30*0,35*4,8</t>
  </si>
  <si>
    <t>36</t>
  </si>
  <si>
    <t>413351111</t>
  </si>
  <si>
    <t>Zřízení bednění nosníků a průvlaků bez podpěrné kce výšky do 100 cm</t>
  </si>
  <si>
    <t>950656836</t>
  </si>
  <si>
    <t>+(0,30+2*0,35)*4,8</t>
  </si>
  <si>
    <t>37</t>
  </si>
  <si>
    <t>413351112</t>
  </si>
  <si>
    <t>Odstranění bednění nosníků a průvlaků bez podpěrné kce výšky do 100 cm</t>
  </si>
  <si>
    <t>2023893706</t>
  </si>
  <si>
    <t>38</t>
  </si>
  <si>
    <t>413352111</t>
  </si>
  <si>
    <t>Zřízení podpěrné konstrukce nosníků výšky podepření do 4 m pro nosník výšky do 100 cm</t>
  </si>
  <si>
    <t>405940924</t>
  </si>
  <si>
    <t>+0,3*4,2</t>
  </si>
  <si>
    <t>39</t>
  </si>
  <si>
    <t>413352112</t>
  </si>
  <si>
    <t>Odstranění podpěrné konstrukce nosníků výšky podepření do 4 m pro nosník výšky do 100 cm</t>
  </si>
  <si>
    <t>-1257338774</t>
  </si>
  <si>
    <t>40</t>
  </si>
  <si>
    <t>413361821</t>
  </si>
  <si>
    <t>Výztuž nosníků, volných trámů nebo průvlaků volných trámů betonářskou ocelí 10 505</t>
  </si>
  <si>
    <t>1878440543</t>
  </si>
  <si>
    <t>41</t>
  </si>
  <si>
    <t>417321414</t>
  </si>
  <si>
    <t>Ztužující pásy a věnce ze ŽB tř. C 20/25</t>
  </si>
  <si>
    <t>1491051491</t>
  </si>
  <si>
    <t>"obvod"+0,28*0,25*(2*23,0+5,0+8,0+2,5+2*1,0+6,0)</t>
  </si>
  <si>
    <t>"příčky"+0,14*0,15*(11,0+7,2+7,2+2,0+3,0+2,2)</t>
  </si>
  <si>
    <t>"příčky"+0,115*0,1*(2,2+1,6+1,5+5,4+5,4+1,3+5,0+2,0+2,2)</t>
  </si>
  <si>
    <t>42</t>
  </si>
  <si>
    <t>417351115</t>
  </si>
  <si>
    <t>Zřízení bednění ztužujících věnců</t>
  </si>
  <si>
    <t>-107057285</t>
  </si>
  <si>
    <t>"obvod"+2*0,25*(2*23,0+5,0+8,0+2,5+2*1,0+6,0)</t>
  </si>
  <si>
    <t>"příčky"+2*0,15*(11,0+7,2+7,2+2,0+3,0+2,2)</t>
  </si>
  <si>
    <t>"příčky"+2*0,1*(2,2+1,6+1,5+5,4+5,4+1,3+5,0+2,0+2,2)</t>
  </si>
  <si>
    <t>43</t>
  </si>
  <si>
    <t>417351116</t>
  </si>
  <si>
    <t>Odstranění bednění ztužujících věnců</t>
  </si>
  <si>
    <t>-848649955</t>
  </si>
  <si>
    <t>44</t>
  </si>
  <si>
    <t>417361821</t>
  </si>
  <si>
    <t>Výztuž ztužujících pásů a věnců betonářskou ocelí 10 505</t>
  </si>
  <si>
    <t>1833257725</t>
  </si>
  <si>
    <t>+5,856*0,070</t>
  </si>
  <si>
    <t>45</t>
  </si>
  <si>
    <t>434311115</t>
  </si>
  <si>
    <t>Schodišťové stupně na desku z betonu tř. C 20/25</t>
  </si>
  <si>
    <t>743990109</t>
  </si>
  <si>
    <t>+4*1,4</t>
  </si>
  <si>
    <t>46</t>
  </si>
  <si>
    <t>434351141</t>
  </si>
  <si>
    <t>Zřízení bednění stupňů přímočarých schodišť</t>
  </si>
  <si>
    <t>36303058</t>
  </si>
  <si>
    <t>+4*1,4*0,5</t>
  </si>
  <si>
    <t>47</t>
  </si>
  <si>
    <t>434351142</t>
  </si>
  <si>
    <t>Odstranění bednění stupňů přímočarých schodišť</t>
  </si>
  <si>
    <t>-1693190812</t>
  </si>
  <si>
    <t>Komunikace pozemní</t>
  </si>
  <si>
    <t>48</t>
  </si>
  <si>
    <t>18191101</t>
  </si>
  <si>
    <t xml:space="preserve">Úprava pláně se zhutněním </t>
  </si>
  <si>
    <t>-1086042097</t>
  </si>
  <si>
    <t>49</t>
  </si>
  <si>
    <t>56420101</t>
  </si>
  <si>
    <t>Podklad nebo podsyp ze štěrkopísku ŠP plochy do 100 m2 tl 30 mm</t>
  </si>
  <si>
    <t>1760921396</t>
  </si>
  <si>
    <t>50</t>
  </si>
  <si>
    <t>564231011</t>
  </si>
  <si>
    <t>Podklad nebo podsyp ze štěrkopísku ŠP plochy do 100 m2 tl 100 mm</t>
  </si>
  <si>
    <t>-2104701566</t>
  </si>
  <si>
    <t>51</t>
  </si>
  <si>
    <t>564710001</t>
  </si>
  <si>
    <t>Podklad z kameniva hrubého drceného vel. 8-16 mm plochy do 100 m2 tl 50 mm</t>
  </si>
  <si>
    <t>415460133</t>
  </si>
  <si>
    <t>52</t>
  </si>
  <si>
    <t>564771101</t>
  </si>
  <si>
    <t>Podklad z kameniva hrubého drceného vel. 0-63 mm plochy do 100 m2 tl 250 mm</t>
  </si>
  <si>
    <t>-777386979</t>
  </si>
  <si>
    <t>53</t>
  </si>
  <si>
    <t>596211111</t>
  </si>
  <si>
    <t>Kladení zámkové dlažby komunikací pro pěší ručně tl 60 mm skupiny A pl přes 50 do 100 m2</t>
  </si>
  <si>
    <t>1143279668</t>
  </si>
  <si>
    <t>+1,8*1,8+1,8*0,3+10,7*1,0+10,1*2,5+9,7*1,7+0,8*1,3+2,2*9,8+0,4*1,4+6,0*1,4</t>
  </si>
  <si>
    <t>54</t>
  </si>
  <si>
    <t>5924502</t>
  </si>
  <si>
    <t>dlažba zámková betonová tl 60mm přírodní</t>
  </si>
  <si>
    <t>-1865946822</t>
  </si>
  <si>
    <t>Poznámka k položce:_x000D_
Spotřeba: 36 kus/m2</t>
  </si>
  <si>
    <t>87,78*1,02 'Přepočtené koeficientem množství</t>
  </si>
  <si>
    <t>Úpravy povrchů, podlahy a osazování výplní</t>
  </si>
  <si>
    <t>55</t>
  </si>
  <si>
    <t>612321141</t>
  </si>
  <si>
    <t>Vápenocementová omítka štuková dvouvrstvá vnitřních stěn nanášená ručně</t>
  </si>
  <si>
    <t>-22117377</t>
  </si>
  <si>
    <t>"101"+2,8*(2*3,2+2*4,4)</t>
  </si>
  <si>
    <t>-0,8*2,0-0,7*2,0-1,5*1,0</t>
  </si>
  <si>
    <t>+0,2*(1,5+2*1,0)</t>
  </si>
  <si>
    <t>"102"+2,8*(2*3,8+2*3,7)</t>
  </si>
  <si>
    <t>-0,8*2,0-1,0*1,0</t>
  </si>
  <si>
    <t>+0,2*(3*1,0)</t>
  </si>
  <si>
    <t>"103"+2,8*(2*2,2+2*2,0)</t>
  </si>
  <si>
    <t>-0,8*2,0-0,7*2,0-1,0*1,0</t>
  </si>
  <si>
    <t>"103A"+2,8*(2*1,7+2*1,5)</t>
  </si>
  <si>
    <t>-0,7*2,0</t>
  </si>
  <si>
    <t>"104"+2,8*(2*1,7+2*3,7)</t>
  </si>
  <si>
    <t>-0,8*2,0*4</t>
  </si>
  <si>
    <t>"105,105A"+2,8*(2*3,2+2*2,7+2*1,0)</t>
  </si>
  <si>
    <t>-0,7*2,0-1,5*1,0</t>
  </si>
  <si>
    <t>"106,106A"+2,8*(2*2,7+2*3,4+2*1,5)</t>
  </si>
  <si>
    <t>-0,8*2,0-1,5*1,0</t>
  </si>
  <si>
    <t>"107"+2,8*(2*4,6+2*3,4)</t>
  </si>
  <si>
    <t>-0,8*2,0*2-1,5*1,0*2</t>
  </si>
  <si>
    <t>+0,2*(2*1,5+4*1,0)</t>
  </si>
  <si>
    <t>"108"+2,8*(4,2+2*6,9)</t>
  </si>
  <si>
    <t>-1,0*2,3*2-0,9*2,0-0,8*2,0-1,5*1,6</t>
  </si>
  <si>
    <t>"109"+2,8*(2*3,6+2*2,5)</t>
  </si>
  <si>
    <t>-0,7*2,0-0,8*2,0-1,5*1,6-1,5*1,0</t>
  </si>
  <si>
    <t>"110"+2,8*(2*3,4+2*2,2)</t>
  </si>
  <si>
    <t>"111"+2,8*(2*1,9+2*1,1)</t>
  </si>
  <si>
    <t>"112"+2,8*(2*2,2+2*1,8)</t>
  </si>
  <si>
    <t>"113,113A/B"+2,8*(2*3,1+2*3,1)</t>
  </si>
  <si>
    <t>"114"+2,8*(2*1,5+2*2,9)</t>
  </si>
  <si>
    <t>-0,7*2,0*2-0,8*2,0*2-1,5*2,0</t>
  </si>
  <si>
    <t>"115"+2,8*(2*2,4+2*0,9)</t>
  </si>
  <si>
    <t>-0,8*2,0*2-0,9*2,0</t>
  </si>
  <si>
    <t>Mezisoučet</t>
  </si>
  <si>
    <t>"odpočet obklady"-99,520</t>
  </si>
  <si>
    <t>56</t>
  </si>
  <si>
    <t>6123259</t>
  </si>
  <si>
    <t>Omítkový rohový profil - D+M (omítka nových stěn)</t>
  </si>
  <si>
    <t>507697993</t>
  </si>
  <si>
    <t>+2,7*4+2,0*2+1,2*3+1,0*22</t>
  </si>
  <si>
    <t>57</t>
  </si>
  <si>
    <t>622321141</t>
  </si>
  <si>
    <t>Vápenocementová omítka štuková dvouvrstvá vnějších stěn nanášená ručně</t>
  </si>
  <si>
    <t>-1083550953</t>
  </si>
  <si>
    <t>"východ"</t>
  </si>
  <si>
    <t>+3,1*(10,5+11,3+1,7)+3,5*1,2</t>
  </si>
  <si>
    <t>-(1,0*2,6*4+4,2*2,6+1,5*1,0+1,0*1,0*2)</t>
  </si>
  <si>
    <t>"ostění"+0,15*(1,5+2*1,0+6*1,0)+0,25*(4*1,0+8*2,6)+0,35*(4,2+2*2,6)</t>
  </si>
  <si>
    <t>"západ"</t>
  </si>
  <si>
    <t>+3,4*3,7+3,1*(3,8+11,3)</t>
  </si>
  <si>
    <t>-(1,5*1,0*6+1,45*2,6)</t>
  </si>
  <si>
    <t>"ostění"+0,15*(6*1,5+12*1,0)+0,35*(1,45+2*2,6)</t>
  </si>
  <si>
    <t>"sever"</t>
  </si>
  <si>
    <t>+3,1*9,0</t>
  </si>
  <si>
    <t>-(1,5*1,0+1,0*2,2)</t>
  </si>
  <si>
    <t>"ostění"+0,15*(1,5+2*1,0)</t>
  </si>
  <si>
    <t>"jih"</t>
  </si>
  <si>
    <t>+3,1*9,4</t>
  </si>
  <si>
    <t>58</t>
  </si>
  <si>
    <t>6223212</t>
  </si>
  <si>
    <t>Fasádní nátěr</t>
  </si>
  <si>
    <t>-249757943</t>
  </si>
  <si>
    <t>59</t>
  </si>
  <si>
    <t>629991011</t>
  </si>
  <si>
    <t>Zakrytí výplní otvorů a svislých ploch fólií přilepenou lepící páskou</t>
  </si>
  <si>
    <t>-971840598</t>
  </si>
  <si>
    <t>+(1,0*2,6*4+4,2*2,6+1,5*1,0+1,0*1,0*2)</t>
  </si>
  <si>
    <t>+(1,5*1,0*6+1,45*2,6)</t>
  </si>
  <si>
    <t>+(1,5*1,0+1,0*2,2)</t>
  </si>
  <si>
    <t>60</t>
  </si>
  <si>
    <t>631311135</t>
  </si>
  <si>
    <t>Mazanina tl přes 120 do 240 mm z betonu prostého bez zvýšených nároků na prostředí tř. C 20/25</t>
  </si>
  <si>
    <t>-349659958</t>
  </si>
  <si>
    <t>+0,15*(10,8*7,9+12,1*7,9+5,2*1,4)</t>
  </si>
  <si>
    <t>61</t>
  </si>
  <si>
    <t>631319175</t>
  </si>
  <si>
    <t>Příplatek k mazanině tl přes 120 do 240 mm za stržení povrchu spodní vrstvy před vložením výztuže</t>
  </si>
  <si>
    <t>-995275391</t>
  </si>
  <si>
    <t>62</t>
  </si>
  <si>
    <t>631362021</t>
  </si>
  <si>
    <t>Výztuž mazanin svařovanými sítěmi Kari</t>
  </si>
  <si>
    <t>1036898073</t>
  </si>
  <si>
    <t>+0,0033*(10,8*7,9+12,1*7,9+5,2*1,4)*1,1</t>
  </si>
  <si>
    <t>63</t>
  </si>
  <si>
    <t>632451252</t>
  </si>
  <si>
    <t>Potěr cementový samonivelační litý C30 tl přes 35 do 40 mm</t>
  </si>
  <si>
    <t>2075098565</t>
  </si>
  <si>
    <t>64</t>
  </si>
  <si>
    <t>642946112</t>
  </si>
  <si>
    <t>Osazování pouzdra posuvných dveří s jednou kapsou pro jedno křídlo š přes 800 do 1200 mm do zděné příčky</t>
  </si>
  <si>
    <t>-1019004379</t>
  </si>
  <si>
    <t>65</t>
  </si>
  <si>
    <t>55331613</t>
  </si>
  <si>
    <t>pouzdro stavební posuvných dveří jednopouzdrové 900mm - bezobložková varianta</t>
  </si>
  <si>
    <t>-172023455</t>
  </si>
  <si>
    <t>66</t>
  </si>
  <si>
    <t>916111112</t>
  </si>
  <si>
    <t>Osazení obruby z velkých kostek bez boční opěry do lože z betonu prostého - 2řady</t>
  </si>
  <si>
    <t>318478913</t>
  </si>
  <si>
    <t>+1,0+12,9+1,4+11,0+10,5+5,0+3,5+1,5+12,0+3,0+2,0+3,0+10,0</t>
  </si>
  <si>
    <t>67</t>
  </si>
  <si>
    <t>59245016</t>
  </si>
  <si>
    <t>dlažba skladebná betonová 100x100mm tl 60mm přírodní</t>
  </si>
  <si>
    <t>-160914818</t>
  </si>
  <si>
    <t>+76,8*0,2*1,02</t>
  </si>
  <si>
    <t>68</t>
  </si>
  <si>
    <t>9161112</t>
  </si>
  <si>
    <t>Okapový chodník z kačírku tl 100 mm - D+M</t>
  </si>
  <si>
    <t>-1824513398</t>
  </si>
  <si>
    <t>+0,3*(13,0+1,5+11,5+9,5+5,0+4,0+1,5+11,0+3,0+1,5+6,0)</t>
  </si>
  <si>
    <t>+1,5*1,5</t>
  </si>
  <si>
    <t>69</t>
  </si>
  <si>
    <t>949101111</t>
  </si>
  <si>
    <t>Lešení pomocné pro objekty pozemních staveb s lešeňovou podlahou v do 1,9 m zatížení do 150 kg/m2 - interier</t>
  </si>
  <si>
    <t>-1105792885</t>
  </si>
  <si>
    <t>70</t>
  </si>
  <si>
    <t>94910112</t>
  </si>
  <si>
    <t>Lešení pomocné exterier</t>
  </si>
  <si>
    <t>1231142312</t>
  </si>
  <si>
    <t>71</t>
  </si>
  <si>
    <t>952901111</t>
  </si>
  <si>
    <t>Vyčištění budov bytové a občanské výstavby při výšce podlaží do 4 m</t>
  </si>
  <si>
    <t>2010734094</t>
  </si>
  <si>
    <t>+11,2*7,9+11,7*6,2+4,2*1,0</t>
  </si>
  <si>
    <t>998</t>
  </si>
  <si>
    <t>Přesun hmot</t>
  </si>
  <si>
    <t>72</t>
  </si>
  <si>
    <t>998011001</t>
  </si>
  <si>
    <t>Přesun hmot pro budovy zděné v do 6 m</t>
  </si>
  <si>
    <t>1813709612</t>
  </si>
  <si>
    <t>PSV</t>
  </si>
  <si>
    <t>Práce a dodávky PSV</t>
  </si>
  <si>
    <t>711</t>
  </si>
  <si>
    <t>Izolace proti vodě, vlhkosti a plynům</t>
  </si>
  <si>
    <t>73</t>
  </si>
  <si>
    <t>711111001</t>
  </si>
  <si>
    <t>Provedení izolace proti zemní vlhkosti vodorovné za studena nátěrem penetračním</t>
  </si>
  <si>
    <t>1030655750</t>
  </si>
  <si>
    <t>+11,4*8,0+11,38*6,3+5,0*1,4</t>
  </si>
  <si>
    <t>74</t>
  </si>
  <si>
    <t>11163150</t>
  </si>
  <si>
    <t>lak penetrační asfaltový</t>
  </si>
  <si>
    <t>-954271384</t>
  </si>
  <si>
    <t>169,894*0,0003 'Přepočtené koeficientem množství</t>
  </si>
  <si>
    <t>75</t>
  </si>
  <si>
    <t>711112001</t>
  </si>
  <si>
    <t>Provedení izolace proti zemní vlhkosti svislé za studena nátěrem penetračním</t>
  </si>
  <si>
    <t>947142935</t>
  </si>
  <si>
    <t>+1,0*(2*23,0+8,0+1,7+6,3+2*1,4)</t>
  </si>
  <si>
    <t>76</t>
  </si>
  <si>
    <t>51862032</t>
  </si>
  <si>
    <t>64,8*0,00034 'Přepočtené koeficientem množství</t>
  </si>
  <si>
    <t>77</t>
  </si>
  <si>
    <t>711141559</t>
  </si>
  <si>
    <t>Provedení izolace proti zemní vlhkosti pásy přitavením vodorovné NAIP</t>
  </si>
  <si>
    <t>-1740621446</t>
  </si>
  <si>
    <t>+169,894*2</t>
  </si>
  <si>
    <t>78</t>
  </si>
  <si>
    <t>62853004</t>
  </si>
  <si>
    <t>pás asfaltový natavitelný modifikovaný SBS s vložkou ze skleněné tkaniny a spalitelnou PE fólií nebo jemnozrnným minerálním posypem na horním povrchu tl 4,0mm</t>
  </si>
  <si>
    <t>1542097055</t>
  </si>
  <si>
    <t>339,788*1,1655 'Přepočtené koeficientem množství</t>
  </si>
  <si>
    <t>79</t>
  </si>
  <si>
    <t>711142559</t>
  </si>
  <si>
    <t>Provedení izolace proti zemní vlhkosti pásy přitavením svislé NAIP</t>
  </si>
  <si>
    <t>594104148</t>
  </si>
  <si>
    <t>+64,8*2</t>
  </si>
  <si>
    <t>80</t>
  </si>
  <si>
    <t>1250992348</t>
  </si>
  <si>
    <t>129,6*1,22 'Přepočtené koeficientem množství</t>
  </si>
  <si>
    <t>81</t>
  </si>
  <si>
    <t>71141001</t>
  </si>
  <si>
    <t>Stěrka hydroizolační  vodorovná, vč svislého vytažení - D+M vč všech systémových detailů - výměra = půdorysná plocha</t>
  </si>
  <si>
    <t>220149569</t>
  </si>
  <si>
    <t>Poznámka k položce:_x000D_
- vytažena 300mm na stěny, styk podlahy se stěnou před aplikací stěrky utěsněn těsnícím páskem  _x000D_
- penetrace</t>
  </si>
  <si>
    <t>+7,4+7,6+1,8+3,9+5,5+2,6+1,2+1,3+1,6+1,8</t>
  </si>
  <si>
    <t>82</t>
  </si>
  <si>
    <t>71141002</t>
  </si>
  <si>
    <t>Stěrka hydroizolační  svislá - D+M vč všech systémových detailů</t>
  </si>
  <si>
    <t>1711370043</t>
  </si>
  <si>
    <t>"103A"+2,1*(2*1,0)</t>
  </si>
  <si>
    <t>"105"+2,1*(2,7+2*1,0)</t>
  </si>
  <si>
    <t>"106"+2,1*(2,7+2*1,0)</t>
  </si>
  <si>
    <t>83</t>
  </si>
  <si>
    <t>711491172</t>
  </si>
  <si>
    <t>Provedení doplňků izolace proti vodě na vodorovné ploše z textilií vrstva ochranná</t>
  </si>
  <si>
    <t>964562534</t>
  </si>
  <si>
    <t>84</t>
  </si>
  <si>
    <t>693111</t>
  </si>
  <si>
    <t>geotextilie (Izochran)</t>
  </si>
  <si>
    <t>-1059308560</t>
  </si>
  <si>
    <t>169,894*1,1655 'Přepočtené koeficientem množství</t>
  </si>
  <si>
    <t>85</t>
  </si>
  <si>
    <t>998711201</t>
  </si>
  <si>
    <t>Přesun hmot procentní pro izolace proti vodě, vlhkosti a plynům v objektech v do 6 m</t>
  </si>
  <si>
    <t>%</t>
  </si>
  <si>
    <t>1621158074</t>
  </si>
  <si>
    <t>712</t>
  </si>
  <si>
    <t>Povlakové krytiny</t>
  </si>
  <si>
    <t>86</t>
  </si>
  <si>
    <t>7123301</t>
  </si>
  <si>
    <t>Provedení povlakové krytiny střech do 10° podkladní vrstvy pásy na sucho</t>
  </si>
  <si>
    <t>1760918497</t>
  </si>
  <si>
    <t>+5,0*1,5</t>
  </si>
  <si>
    <t>87</t>
  </si>
  <si>
    <t>28329223</t>
  </si>
  <si>
    <t>fólie difuzně propustné s nakašírovanou strukturovanou rohoží pod hladkou plechovou krytinu</t>
  </si>
  <si>
    <t>-1242531733</t>
  </si>
  <si>
    <t>7,5*1,1655 'Přepočtené koeficientem množství</t>
  </si>
  <si>
    <t>88</t>
  </si>
  <si>
    <t>7124301</t>
  </si>
  <si>
    <t>Provedení povlakové krytiny střech přes 10° do 30° pásy na sucho</t>
  </si>
  <si>
    <t>-389393889</t>
  </si>
  <si>
    <t>89</t>
  </si>
  <si>
    <t>6315081</t>
  </si>
  <si>
    <t>fólie pojistná</t>
  </si>
  <si>
    <t>-879227206</t>
  </si>
  <si>
    <t>248*1,1655 'Přepočtené koeficientem množství</t>
  </si>
  <si>
    <t>90</t>
  </si>
  <si>
    <t>998712201</t>
  </si>
  <si>
    <t>Přesun hmot procentní pro krytiny povlakové v objektech v do 6 m</t>
  </si>
  <si>
    <t>276821648</t>
  </si>
  <si>
    <t>713</t>
  </si>
  <si>
    <t>Izolace tepelné</t>
  </si>
  <si>
    <t>91</t>
  </si>
  <si>
    <t>713111121</t>
  </si>
  <si>
    <t>Montáž izolace tepelné spodem stropů s uchycením drátem rohoží, pásů, dílců, desek - do podhledu - 3 vrstvy</t>
  </si>
  <si>
    <t>7654831</t>
  </si>
  <si>
    <t>92</t>
  </si>
  <si>
    <t>63148104</t>
  </si>
  <si>
    <t>deska tepelně izolační minerální univerzální λ=0,038-0,039 tl 100mm</t>
  </si>
  <si>
    <t>535974713</t>
  </si>
  <si>
    <t>+136,0*3*1,05</t>
  </si>
  <si>
    <t>93</t>
  </si>
  <si>
    <t>713121121</t>
  </si>
  <si>
    <t>Montáž izolace tepelné podlah volně kladenými rohožemi, pásy, dílci, deskami 2 vrstvy</t>
  </si>
  <si>
    <t>-1610555950</t>
  </si>
  <si>
    <t>94</t>
  </si>
  <si>
    <t>28372309</t>
  </si>
  <si>
    <t>deska EPS 100 pro konstrukce s běžným zatížením λ=0,037 tl 100mm</t>
  </si>
  <si>
    <t>-1731582403</t>
  </si>
  <si>
    <t>136*1,05 'Přepočtené koeficientem množství</t>
  </si>
  <si>
    <t>95</t>
  </si>
  <si>
    <t>28376555</t>
  </si>
  <si>
    <t>deska polystyrénová pro snížení kročejového hluku (max. zatížení 4 kN/m2) tl 50mm</t>
  </si>
  <si>
    <t>-1276758066</t>
  </si>
  <si>
    <t>96</t>
  </si>
  <si>
    <t>713121211</t>
  </si>
  <si>
    <t>Montáž izolace tepelné podlah volně kladenými okrajovými pásky</t>
  </si>
  <si>
    <t>1970066371</t>
  </si>
  <si>
    <t>"101"+(2*3,2+2*4,4)</t>
  </si>
  <si>
    <t>"102"+(2*3,8+2*3,7)</t>
  </si>
  <si>
    <t>"103"+(2*2,2+2*2,0)</t>
  </si>
  <si>
    <t>"103A"+(2*1,7+2*1,5)</t>
  </si>
  <si>
    <t>"104"+(2*1,7+2*3,7)</t>
  </si>
  <si>
    <t>"105,105A"+(2*3,2+2*2,7+2*1,0)</t>
  </si>
  <si>
    <t>"106,106A"+(2*2,7+2*3,4+2*1,5)</t>
  </si>
  <si>
    <t>"107"+(2*4,6+2*3,4)</t>
  </si>
  <si>
    <t>"108"+(2*4,2+2*6,9)</t>
  </si>
  <si>
    <t>"109"+(2*3,6+2*2,5)</t>
  </si>
  <si>
    <t>"110"+(2*3,4+2*2,2)</t>
  </si>
  <si>
    <t>"111"+(2*1,9+2*1,1)</t>
  </si>
  <si>
    <t>"112"+(2*2,2+2*1,8)</t>
  </si>
  <si>
    <t>"113,113A/B"+(2*3,1+2*3,1)</t>
  </si>
  <si>
    <t>"114"+(2*1,5+2*2,9)</t>
  </si>
  <si>
    <t>"115"+(2*2,4+2*0,9)</t>
  </si>
  <si>
    <t>97</t>
  </si>
  <si>
    <t>63140274</t>
  </si>
  <si>
    <t>pásek okrajový izolační plovoucích podlah</t>
  </si>
  <si>
    <t>-55691843</t>
  </si>
  <si>
    <t>188,2*1,05 'Přepočtené koeficientem množství</t>
  </si>
  <si>
    <t>98</t>
  </si>
  <si>
    <t>713131135</t>
  </si>
  <si>
    <t>Montáž izolace tepelné stěn nastřelením rohoží, pásů, dílců, desek vně objektu</t>
  </si>
  <si>
    <t>556279715</t>
  </si>
  <si>
    <t>"věnec"+0,25*(2*23,0+5,0+8,0+2,5+2*1,0+6,0)</t>
  </si>
  <si>
    <t>"průvlak"+0,35*5,0</t>
  </si>
  <si>
    <t>99</t>
  </si>
  <si>
    <t>283759</t>
  </si>
  <si>
    <t>deska Lignopor tl 100 mm</t>
  </si>
  <si>
    <t>-1422702484</t>
  </si>
  <si>
    <t>19,125*1,05 'Přepočtené koeficientem množství</t>
  </si>
  <si>
    <t>100</t>
  </si>
  <si>
    <t>713131141</t>
  </si>
  <si>
    <t>Montáž izolace tepelné stěn lepením celoplošně rohoží, pásů, dílců, desek</t>
  </si>
  <si>
    <t>1784053792</t>
  </si>
  <si>
    <t>+2,0*(8,0+11,0+11,2+1,7)</t>
  </si>
  <si>
    <t>+1,8*(11,8+6,2+12,1+2*1,4)</t>
  </si>
  <si>
    <t>101</t>
  </si>
  <si>
    <t>283764</t>
  </si>
  <si>
    <t>deska XPS tl 100mm</t>
  </si>
  <si>
    <t>-161044279</t>
  </si>
  <si>
    <t>123,02*1,05 'Přepočtené koeficientem množství</t>
  </si>
  <si>
    <t>102</t>
  </si>
  <si>
    <t>713191132</t>
  </si>
  <si>
    <t>Montáž izolace tepelné podlah překrytí separační fólií z PE</t>
  </si>
  <si>
    <t>-1045223019</t>
  </si>
  <si>
    <t>103</t>
  </si>
  <si>
    <t>28323053</t>
  </si>
  <si>
    <t>fólie PE (500 kg/m3) separační podlahová oddělující tepelnou izolaci tl 0,6mm</t>
  </si>
  <si>
    <t>283991059</t>
  </si>
  <si>
    <t>136*1,1655 'Přepočtené koeficientem množství</t>
  </si>
  <si>
    <t>104</t>
  </si>
  <si>
    <t>713191133</t>
  </si>
  <si>
    <t>Montáž izolace tepelné stropů vrchem překrytí fólií s přelepeným spojem - parozábrana</t>
  </si>
  <si>
    <t>1133089917</t>
  </si>
  <si>
    <t>105</t>
  </si>
  <si>
    <t>2832902</t>
  </si>
  <si>
    <t>fólie parotěsná</t>
  </si>
  <si>
    <t>-949317418</t>
  </si>
  <si>
    <t>106</t>
  </si>
  <si>
    <t>998713201</t>
  </si>
  <si>
    <t>Přesun hmot procentní pro izolace tepelné v objektech v do 6 m</t>
  </si>
  <si>
    <t>-1662103693</t>
  </si>
  <si>
    <t>762</t>
  </si>
  <si>
    <t>Konstrukce tesařské</t>
  </si>
  <si>
    <t>107</t>
  </si>
  <si>
    <t>762001</t>
  </si>
  <si>
    <t>Konstrukce krovu ze sbíjených dřevěných vazníků - dodávka spec firmy</t>
  </si>
  <si>
    <t>1824037959</t>
  </si>
  <si>
    <t>108</t>
  </si>
  <si>
    <t>762081410</t>
  </si>
  <si>
    <t>Vícestranné hoblování hraněného zabudovaného do konstrukce</t>
  </si>
  <si>
    <t>-2135315582</t>
  </si>
  <si>
    <t>"krokev 5/14"+(3,5*38)*0,38</t>
  </si>
  <si>
    <t>"sloupek 14/14"+(3*3,0+6*2,0)*0,56</t>
  </si>
  <si>
    <t>"vodor 14/16"+(2*11,7+2*10,0)*0,60</t>
  </si>
  <si>
    <t>109</t>
  </si>
  <si>
    <t>762083122</t>
  </si>
  <si>
    <t>Impregnace řeziva proti dřevokaznému hmyzu, houbám a plísním máčením</t>
  </si>
  <si>
    <t>1993799943</t>
  </si>
  <si>
    <t>+4,553+0,198</t>
  </si>
  <si>
    <t>110</t>
  </si>
  <si>
    <t>762332131</t>
  </si>
  <si>
    <t>Montáž vázaných kcí krovů pravidelných z hraněného řeziva průřezové pl přes 50 do 120 cm2</t>
  </si>
  <si>
    <t>-1367067899</t>
  </si>
  <si>
    <t>"krokev 5/14"+(3,5*38)</t>
  </si>
  <si>
    <t>111</t>
  </si>
  <si>
    <t>762332132</t>
  </si>
  <si>
    <t>Montáž vázaných kcí krovů pravidelných z hraněného řeziva průřezové pl přes 120 do 224 cm2</t>
  </si>
  <si>
    <t>-190518576</t>
  </si>
  <si>
    <t>"sloupek 14/14"+(3*3,0+6*2,0)</t>
  </si>
  <si>
    <t>"vodor 14/16"+(3*11,7+2*10,0)</t>
  </si>
  <si>
    <t>112</t>
  </si>
  <si>
    <t>762332133</t>
  </si>
  <si>
    <t>Montáž vázaných kcí krovů pravidelných z hraněného řeziva průřezové pl přes 224 do 288 cm2</t>
  </si>
  <si>
    <t>1675624325</t>
  </si>
  <si>
    <t>"pozednice 16/16"+(2*23,0+2*7,5)</t>
  </si>
  <si>
    <t>113</t>
  </si>
  <si>
    <t>60512136</t>
  </si>
  <si>
    <t xml:space="preserve">hranol stavební řezivo průřezu do 288cm2 </t>
  </si>
  <si>
    <t>1920597425</t>
  </si>
  <si>
    <t>"krokev 5/14"+(3,5*38)*0,05*0,14*1,1</t>
  </si>
  <si>
    <t>"sloupek 14/14"+(3*3,0+6*2,0)*0,14*0,14*1,1</t>
  </si>
  <si>
    <t>"vodor 14/16"+(3*11,7+2*10,0)*0,14*0,16*1,1</t>
  </si>
  <si>
    <t>"pozednice 16/16"+(2*23,0+2*7,5)*0,16*0,16*1,1</t>
  </si>
  <si>
    <t>114</t>
  </si>
  <si>
    <t>762341026</t>
  </si>
  <si>
    <t>Bednění střech rovných sklon do 60° z desek OSB tl 22 mm na pero a drážku šroubovaných na krokve - D+M</t>
  </si>
  <si>
    <t>1824559647</t>
  </si>
  <si>
    <t>115</t>
  </si>
  <si>
    <t>762341210</t>
  </si>
  <si>
    <t>Montáž bednění střech rovných a šikmých sklonu do 60° z hrubých prken na sraz tl do 32 mm</t>
  </si>
  <si>
    <t>190766651</t>
  </si>
  <si>
    <t>116</t>
  </si>
  <si>
    <t>60515111</t>
  </si>
  <si>
    <t>řezivo jehličnaté prkno 20-30mm</t>
  </si>
  <si>
    <t>578633719</t>
  </si>
  <si>
    <t>+7,5*0,024*1,1</t>
  </si>
  <si>
    <t>117</t>
  </si>
  <si>
    <t>762342214</t>
  </si>
  <si>
    <t>Montáž laťování na střechách jednoduchých sklonu do 60° osové vzdálenosti přes 150 do 360 mm</t>
  </si>
  <si>
    <t>286452514</t>
  </si>
  <si>
    <t>118</t>
  </si>
  <si>
    <t>60514114</t>
  </si>
  <si>
    <t>řezivo jehličnaté lať impregnovaná</t>
  </si>
  <si>
    <t>-1144298429</t>
  </si>
  <si>
    <t>+830,0*0,04*0,06*1,1</t>
  </si>
  <si>
    <t>119</t>
  </si>
  <si>
    <t>762395000</t>
  </si>
  <si>
    <t>Spojovací prostředky krovů, bednění, laťování, nadstřešních konstrukcí</t>
  </si>
  <si>
    <t>-475436214</t>
  </si>
  <si>
    <t>+4,553+0,198+2,191</t>
  </si>
  <si>
    <t>+248,0*0,022</t>
  </si>
  <si>
    <t>120</t>
  </si>
  <si>
    <t>762842231</t>
  </si>
  <si>
    <t>Montáž podbíjení střech šikmých vnějšího přesahu š přes 0,8 m z palubek</t>
  </si>
  <si>
    <t>1401623162</t>
  </si>
  <si>
    <t>+0,9*(24,0+11,7+8,6+6,5)</t>
  </si>
  <si>
    <t>+2,6*12,5</t>
  </si>
  <si>
    <t>121</t>
  </si>
  <si>
    <t>61191176</t>
  </si>
  <si>
    <t>palubky obkladové smrk profil klasický 14x121mm jakost A/B</t>
  </si>
  <si>
    <t>449269907</t>
  </si>
  <si>
    <t>78,22*1,1 'Přepočtené koeficientem množství</t>
  </si>
  <si>
    <t>122</t>
  </si>
  <si>
    <t>7628950</t>
  </si>
  <si>
    <t>Spojovací prostředky pro montáž záklopu, stropnice a podbíjení</t>
  </si>
  <si>
    <t>-1574520763</t>
  </si>
  <si>
    <t>123</t>
  </si>
  <si>
    <t>7629001</t>
  </si>
  <si>
    <t>Nosný rošt z latí pro vláknocementový obklad - D+M</t>
  </si>
  <si>
    <t>-920185625</t>
  </si>
  <si>
    <t>+86,042*0,014</t>
  </si>
  <si>
    <t>124</t>
  </si>
  <si>
    <t>998762201</t>
  </si>
  <si>
    <t>Přesun hmot procentní pro kce tesařské v objektech v do 6 m</t>
  </si>
  <si>
    <t>598006058</t>
  </si>
  <si>
    <t>763</t>
  </si>
  <si>
    <t>Konstrukce suché výstavby</t>
  </si>
  <si>
    <t>125</t>
  </si>
  <si>
    <t>763131411</t>
  </si>
  <si>
    <t>SDK podhled desky 1xA 12,5 bez izolace dvouvrstvá spodní kce profil CD+UD</t>
  </si>
  <si>
    <t>-1004098032</t>
  </si>
  <si>
    <t>+136,0-34,7-6,45</t>
  </si>
  <si>
    <t>126</t>
  </si>
  <si>
    <t>763131451</t>
  </si>
  <si>
    <t>SDK podhled deska 1xH2 12,5 bez izolace dvouvrstvá spodní kce profil CD+UD</t>
  </si>
  <si>
    <t>1945166093</t>
  </si>
  <si>
    <t>127</t>
  </si>
  <si>
    <t>763131432</t>
  </si>
  <si>
    <t>SDK podhled deska 1xDF 15 bez izolace dvouvrstvá spodní kce profil CD+UD REI 90</t>
  </si>
  <si>
    <t>-1774412747</t>
  </si>
  <si>
    <t>+4,3*1,5</t>
  </si>
  <si>
    <t>128</t>
  </si>
  <si>
    <t>998763401</t>
  </si>
  <si>
    <t>Přesun hmot procentní pro konstrukce montované z desek v objektech v do 6 m</t>
  </si>
  <si>
    <t>686888767</t>
  </si>
  <si>
    <t>764</t>
  </si>
  <si>
    <t>Konstrukce klempířské</t>
  </si>
  <si>
    <t>129</t>
  </si>
  <si>
    <t>7642001</t>
  </si>
  <si>
    <t>K/1 - oplechování parapetu z TiZn předzvětralého plechu - rš 160 mm, dl 1000 mm - D+M vč všech systémových detailů - podrobný popis - TABULKA KLEMPÍŘSKÝCH VÝROBKŮ</t>
  </si>
  <si>
    <t>1876574817</t>
  </si>
  <si>
    <t>130</t>
  </si>
  <si>
    <t>7642002</t>
  </si>
  <si>
    <t>K/2 - oplechování parapetu z TiZn předzvětralého plechu - rš 160 mm, dl 1500 mm - D+M vč všech systémových detailů - podrobný popis - TABULKA KLEMPÍŘSKÝCH VÝROBKŮ</t>
  </si>
  <si>
    <t>1223439218</t>
  </si>
  <si>
    <t>131</t>
  </si>
  <si>
    <t>7642003</t>
  </si>
  <si>
    <t>K/3 - oplechování parapetu z TiZn předzvětralého plechu - rš 370 mm, dl 1000 mm - D+M vč všech systémových detailů - podrobný popis - TABULKA KLEMPÍŘSKÝCH VÝROBKŮ</t>
  </si>
  <si>
    <t>2109249272</t>
  </si>
  <si>
    <t>132</t>
  </si>
  <si>
    <t>7642004</t>
  </si>
  <si>
    <t>K/4 - svod hranatý 120/120 z TiZn předzvětralého plechu - rš 480 mm - D+M vč všech systémových detailů - podrobný popis - TABULKA KLEMPÍŘSKÝCH VÝROBKŮ</t>
  </si>
  <si>
    <t>-80612900</t>
  </si>
  <si>
    <t>133</t>
  </si>
  <si>
    <t>7642005</t>
  </si>
  <si>
    <t>K/5 - svod hranatý 90/90 z TiZn předzvětralého plechu - rš 360 mm - D+M vč všech systémových detailů - podrobný popis - TABULKA KLEMPÍŘSKÝCH VÝROBKŮ</t>
  </si>
  <si>
    <t>618050394</t>
  </si>
  <si>
    <t>134</t>
  </si>
  <si>
    <t>7642006</t>
  </si>
  <si>
    <t>K/6 - žlab podokapní hranatý 120/100 z TiZn předzvětralého plechu - rš 350 mm - D+M vč všech systémových detailů - podrobný popis - TABULKA KLEMPÍŘSKÝCH VÝROBKŮ</t>
  </si>
  <si>
    <t>-436344663</t>
  </si>
  <si>
    <t>135</t>
  </si>
  <si>
    <t>7642007</t>
  </si>
  <si>
    <t>K/7 - žlab podokapní hranatý 90/100 z TiZn předzvětralého plechu - rš 310 mm - D+M vč všech systémových detailů - podrobný popis - TABULKA KLEMPÍŘSKÝCH VÝROBKŮ</t>
  </si>
  <si>
    <t>1179897144</t>
  </si>
  <si>
    <t>136</t>
  </si>
  <si>
    <t>7642008</t>
  </si>
  <si>
    <t>K/8 - Krytina z TiZn předzvětralého plechu - D+M vč všech systémových detailů - podrobný popis - TABULKA KLEMPÍŘSKÝCH VÝROBKŮ</t>
  </si>
  <si>
    <t>-1268201016</t>
  </si>
  <si>
    <t>137</t>
  </si>
  <si>
    <t>7642009</t>
  </si>
  <si>
    <t>K/9 - Oplechování VZT hlavice z TiZn předzvětralého plechu - dn 160 mm - D+M vč všech systémových detailů - podrobný popis - TABULKA KLEMPÍŘSKÝCH VÝROBKŮ</t>
  </si>
  <si>
    <t>-1163996366</t>
  </si>
  <si>
    <t>138</t>
  </si>
  <si>
    <t>7642010</t>
  </si>
  <si>
    <t>K/10 - Oplechování ZTI hlavice z TiZn předzvětralého plechu - dn 70 mm - D+M vč všech systémových detailů - podrobný popis - TABULKA KLEMPÍŘSKÝCH VÝROBKŮ</t>
  </si>
  <si>
    <t>767472238</t>
  </si>
  <si>
    <t>139</t>
  </si>
  <si>
    <t>998764201</t>
  </si>
  <si>
    <t>Přesun hmot procentní pro konstrukce klempířské v objektech v do 6 m</t>
  </si>
  <si>
    <t>1640610524</t>
  </si>
  <si>
    <t>765</t>
  </si>
  <si>
    <t>Krytina skládaná</t>
  </si>
  <si>
    <t>140</t>
  </si>
  <si>
    <t>7651101</t>
  </si>
  <si>
    <t>Krytina keramická drážková maloformátová (přes 12 ks/m2) - francouzská taška - sklonu do 30° na sucho D+M vč všech systémových detailů a spec tvarovek</t>
  </si>
  <si>
    <t>45790538</t>
  </si>
  <si>
    <t>+5,0*(20,0*2+4,8*2)</t>
  </si>
  <si>
    <t>141</t>
  </si>
  <si>
    <t>765231001</t>
  </si>
  <si>
    <t>Montáž obkladu stěn vláknocementovou krytinou skládanou z pravoúhlých formátů počtu do 10 ks/m2</t>
  </si>
  <si>
    <t>737594567</t>
  </si>
  <si>
    <t>+3,1*(5,0+4*0,4)</t>
  </si>
  <si>
    <t>142</t>
  </si>
  <si>
    <t>5916026</t>
  </si>
  <si>
    <t>obklad - vláknocementové šablony - tmavý odstín</t>
  </si>
  <si>
    <t>1817011000</t>
  </si>
  <si>
    <t>20,46*1,1 'Přepočtené koeficientem množství</t>
  </si>
  <si>
    <t>143</t>
  </si>
  <si>
    <t>998765201</t>
  </si>
  <si>
    <t>Přesun hmot procentní pro krytiny skládané v objektech v do 6 m</t>
  </si>
  <si>
    <t>-552926577</t>
  </si>
  <si>
    <t>766</t>
  </si>
  <si>
    <t>Konstrukce truhlářské</t>
  </si>
  <si>
    <t>144</t>
  </si>
  <si>
    <t>766622131</t>
  </si>
  <si>
    <t>Montáž plastových oken plochy přes 1 m2 otevíravých v do 1,5 m s rámem do zdiva</t>
  </si>
  <si>
    <t>-1180410976</t>
  </si>
  <si>
    <t>+1,5*1,0*9</t>
  </si>
  <si>
    <t>145</t>
  </si>
  <si>
    <t>611502</t>
  </si>
  <si>
    <t>O/02 - okno plastové - 1500/1000 mm, vč kování - podrobný popis - TABULKA OKEN</t>
  </si>
  <si>
    <t>-1106572857</t>
  </si>
  <si>
    <t>146</t>
  </si>
  <si>
    <t>766622132</t>
  </si>
  <si>
    <t>Montáž plastových oken plochy přes 1 m2 otevíravých v do 2,5 m s rámem do zdiva</t>
  </si>
  <si>
    <t>1612416528</t>
  </si>
  <si>
    <t>+1,0*2,62*2</t>
  </si>
  <si>
    <t>147</t>
  </si>
  <si>
    <t>611509</t>
  </si>
  <si>
    <t>O/03 - okno plastové - 1000/2619 mm, vč kování - podrobný popis - TABULKA OKEN</t>
  </si>
  <si>
    <t>-614051654</t>
  </si>
  <si>
    <t>148</t>
  </si>
  <si>
    <t>766622216</t>
  </si>
  <si>
    <t>Montáž plastových oken plochy do 1 m2 otevíravých s rámem do zdiva</t>
  </si>
  <si>
    <t>-1552657323</t>
  </si>
  <si>
    <t>149</t>
  </si>
  <si>
    <t>611501</t>
  </si>
  <si>
    <t>O/01 - okno plastové - 1000/1000 mm, vč kování - podrobný popis - TABULKA OKEN</t>
  </si>
  <si>
    <t>1938842637</t>
  </si>
  <si>
    <t>150</t>
  </si>
  <si>
    <t>76662213</t>
  </si>
  <si>
    <t>Montáž plastovového výsuvného okna s rámem do zdiva</t>
  </si>
  <si>
    <t>298212943</t>
  </si>
  <si>
    <t>151</t>
  </si>
  <si>
    <t>611505</t>
  </si>
  <si>
    <t>O/05 - okno plastovové výsuvné - 1500/1000 mm, vč kování - podrobný popis - TABULKA OKEN</t>
  </si>
  <si>
    <t>-180982125</t>
  </si>
  <si>
    <t>152</t>
  </si>
  <si>
    <t>76662214</t>
  </si>
  <si>
    <t>Montáž plastových prosklených stěn s rámem do zdiva</t>
  </si>
  <si>
    <t>1356088740</t>
  </si>
  <si>
    <t>+4,21*2,62</t>
  </si>
  <si>
    <t>153</t>
  </si>
  <si>
    <t>611504</t>
  </si>
  <si>
    <t>O/04 - vstupní prosk plastovová stěna s dveřmi  - 4210/2619 mm, vč kování - podrobný popis - TABULKA OKEN</t>
  </si>
  <si>
    <t>1868734800</t>
  </si>
  <si>
    <t>154</t>
  </si>
  <si>
    <t>766641132</t>
  </si>
  <si>
    <t>Montáž plastových dveří zdvojených jednokřídlových s nadsvětlíkem včetně rámu do zdiva</t>
  </si>
  <si>
    <t>540864906</t>
  </si>
  <si>
    <t>155</t>
  </si>
  <si>
    <t>611401</t>
  </si>
  <si>
    <t>D03/P - dveře vstupní plastové plné jednokřídlové s nadsvětlíkem (sklo Conex) - 900/2619 mm, vč kování - podrobný popis - TABULKA DVEŘÍ</t>
  </si>
  <si>
    <t>-259058244</t>
  </si>
  <si>
    <t>156</t>
  </si>
  <si>
    <t>766641163</t>
  </si>
  <si>
    <t>Montáž plastových dveří zdvojených dvoukřídlových s nadsvětlíkem včetně rámu do zdiva</t>
  </si>
  <si>
    <t>-1662713933</t>
  </si>
  <si>
    <t>157</t>
  </si>
  <si>
    <t>611402</t>
  </si>
  <si>
    <t>D04/L - dveře vstupní plastové plné dvoukřídlové s nadsvětlíkem (sklo Conex) - 1475/2619 mm, vč kování - podrobný popis - TABULKA DVEŘÍ</t>
  </si>
  <si>
    <t>729848110</t>
  </si>
  <si>
    <t>158</t>
  </si>
  <si>
    <t>766660171</t>
  </si>
  <si>
    <t>Montáž dveřních křídel otvíravých jednokřídlových š do 0,8 m do obložkové zárubně</t>
  </si>
  <si>
    <t>1430554201</t>
  </si>
  <si>
    <t>159</t>
  </si>
  <si>
    <t>6116001</t>
  </si>
  <si>
    <t>D/01P,L - dveře jednokřídlé dřevěné plné hladké - 800/1970 mm, vč kování - podrobný popis - TABULKA DVEŘÍ</t>
  </si>
  <si>
    <t>-1703724056</t>
  </si>
  <si>
    <t>160</t>
  </si>
  <si>
    <t>6116003</t>
  </si>
  <si>
    <t>D/05P - dveře jednokřídlé dřevěné plné hladké - 700/1970 mm, vč kování - podrobný popis - TABULKA DVEŘÍ</t>
  </si>
  <si>
    <t>-297763716</t>
  </si>
  <si>
    <t>161</t>
  </si>
  <si>
    <t>766660172</t>
  </si>
  <si>
    <t>Montáž dveřních křídel otvíravých jednokřídlových š přes 0,8 m do obložkové zárubně</t>
  </si>
  <si>
    <t>876732249</t>
  </si>
  <si>
    <t>162</t>
  </si>
  <si>
    <t>6116002</t>
  </si>
  <si>
    <t>D/02P - dveře jednokřídlé dřevěné plné hladké - 900/1970 mm, vč kování - podrobný popis - TABULKA DVEŘÍ</t>
  </si>
  <si>
    <t>-2101397249</t>
  </si>
  <si>
    <t>163</t>
  </si>
  <si>
    <t>766660312</t>
  </si>
  <si>
    <t>Montáž posuvných dveří jednokřídlových průchozí š přes 800 do 1200 mm do pouzdra s jednou kapsou</t>
  </si>
  <si>
    <t>547475865</t>
  </si>
  <si>
    <t>164</t>
  </si>
  <si>
    <t>6116004</t>
  </si>
  <si>
    <t>D/06P - dveře jednokřídlé dřevěné plné hladké POSUVNÉ  - cca 900/2000 mm, vč kování - podrobný popis - TABULKA DVEŘÍ</t>
  </si>
  <si>
    <t>-841113377</t>
  </si>
  <si>
    <t>165</t>
  </si>
  <si>
    <t>766682111</t>
  </si>
  <si>
    <t>Montáž zárubní obložkových pro dveře jednokřídlové tl stěny do 170 mm</t>
  </si>
  <si>
    <t>-1535261179</t>
  </si>
  <si>
    <t>166</t>
  </si>
  <si>
    <t>6118201</t>
  </si>
  <si>
    <t>zárubeň jednokřídlá obložková tl stěny 125 mm rozměru 700/1970 mm</t>
  </si>
  <si>
    <t>-1905863611</t>
  </si>
  <si>
    <t>167</t>
  </si>
  <si>
    <t>6118202</t>
  </si>
  <si>
    <t>zárubeň jednokřídlá obložková tl stěny 150 mm rozměru 700/1970 mm</t>
  </si>
  <si>
    <t>1170535564</t>
  </si>
  <si>
    <t>168</t>
  </si>
  <si>
    <t>6118203</t>
  </si>
  <si>
    <t>zárubeň jednokřídlá obložková tl stěny 125 mm rozměru 800/1970 mm</t>
  </si>
  <si>
    <t>-2126269444</t>
  </si>
  <si>
    <t>169</t>
  </si>
  <si>
    <t>6118204</t>
  </si>
  <si>
    <t>zárubeň jednokřídlá obložková tl stěny 150 mm rozměru 800/1970 mm</t>
  </si>
  <si>
    <t>1036779522</t>
  </si>
  <si>
    <t>170</t>
  </si>
  <si>
    <t>6118205</t>
  </si>
  <si>
    <t>zárubeň jednokřídlá obložková tl stěny 125 mm rozměru 900/1970 mm</t>
  </si>
  <si>
    <t>-963480677</t>
  </si>
  <si>
    <t>171</t>
  </si>
  <si>
    <t>766694116</t>
  </si>
  <si>
    <t>Montáž parapetních desek dřevěných nebo plastových š do 30 cm</t>
  </si>
  <si>
    <t>-1228678514</t>
  </si>
  <si>
    <t>+1,54+1,5*9+1,0*2</t>
  </si>
  <si>
    <t>172</t>
  </si>
  <si>
    <t>6079401</t>
  </si>
  <si>
    <t>T/02 - parapet plastový - 1540/300/30 mm</t>
  </si>
  <si>
    <t>-1535101449</t>
  </si>
  <si>
    <t>173</t>
  </si>
  <si>
    <t>6079402</t>
  </si>
  <si>
    <t>T/03 - parapet plastový - 1500/270/30 mm</t>
  </si>
  <si>
    <t>-1869695600</t>
  </si>
  <si>
    <t>174</t>
  </si>
  <si>
    <t>6079403</t>
  </si>
  <si>
    <t>T/04 - parapet plastový - 1000/270/30 mm</t>
  </si>
  <si>
    <t>-378999726</t>
  </si>
  <si>
    <t>175</t>
  </si>
  <si>
    <t>7669001</t>
  </si>
  <si>
    <t>T/01 - Kuchyňská linka vč vybavení - D+M vč všech systémových detailů - podrobný popis - TABULKA TRUHLÁŘSKÝCH VÝROBKŮ</t>
  </si>
  <si>
    <t>1062622141</t>
  </si>
  <si>
    <t>176</t>
  </si>
  <si>
    <t>998766201</t>
  </si>
  <si>
    <t>Přesun hmot procentní pro kce truhlářské v objektech v do 6 m</t>
  </si>
  <si>
    <t>-933910339</t>
  </si>
  <si>
    <t>767</t>
  </si>
  <si>
    <t>Konstrukce zámečnické</t>
  </si>
  <si>
    <t>177</t>
  </si>
  <si>
    <t>7675001</t>
  </si>
  <si>
    <t>Z/1 - zábradlí terasy - ocel sloupky + dřevěná výplň - D+M vč všech systémových detailů a povrchové úpravy - podrobný popis - TABULKA ZÁMEČNICKÝCH VÝROBKŮ</t>
  </si>
  <si>
    <t>-41729382</t>
  </si>
  <si>
    <t>178</t>
  </si>
  <si>
    <t>7675002</t>
  </si>
  <si>
    <t>Z/2 - zábradlí rampy - ocel sloupky + dřevěná výplň - D+M vč všech systémových detailů a povrchové úpravy - podrobný popis - TABULKA ZÁMEČNICKÝCH VÝROBKŮ</t>
  </si>
  <si>
    <t>-2039253954</t>
  </si>
  <si>
    <t>179</t>
  </si>
  <si>
    <t>7675003</t>
  </si>
  <si>
    <t>Z/3 - schodiště ocelové s dřevěnými stupni - D+M vč všech systémových detailů a povrchové úpravy - podrobný popis - TABULKA ZÁMEČNICKÝCH VÝROBKŮ</t>
  </si>
  <si>
    <t>1388941154</t>
  </si>
  <si>
    <t>180</t>
  </si>
  <si>
    <t>7675004</t>
  </si>
  <si>
    <t>Z/4 - sanitární příčka s kyvnými dveřmi - dl 1300 mm - D+M vč všech systémových detailů a povrchové úpravy - podrobný popis - TABULKA ZÁMEČNICKÝCH VÝROBKŮ</t>
  </si>
  <si>
    <t>-1447562363</t>
  </si>
  <si>
    <t>181</t>
  </si>
  <si>
    <t>7675005</t>
  </si>
  <si>
    <t>Z/5 - sanitární příčka s kyvnými dveřmi - dl 900 mm - D+M vč všech systémových detailů a povrchové úpravy - podrobný popis - TABULKA ZÁMEČNICKÝCH VÝROBKŮ</t>
  </si>
  <si>
    <t>-1818512403</t>
  </si>
  <si>
    <t>182</t>
  </si>
  <si>
    <t>7675006</t>
  </si>
  <si>
    <t>Z/6 - sanitární příčka s 2x kyvnými dveřmi - dl 2100+1600+1125 mm - D+M vč všech systémových detailů a povrchové úpravy - podrobný popis - TABULKA ZÁMEČNICKÝCH VÝROBKŮ</t>
  </si>
  <si>
    <t>475340251</t>
  </si>
  <si>
    <t>183</t>
  </si>
  <si>
    <t>7675007</t>
  </si>
  <si>
    <t>Z/7 - výsuvné schodiště do půdního prostoru (EI 15 DP3) - 600/1200 mm - D+M vč všech systémových detailů a povrchové úpravy - podrobný popis - TABULKA ZÁMEČNICKÝCH VÝROBKŮ</t>
  </si>
  <si>
    <t>-256891445</t>
  </si>
  <si>
    <t>184</t>
  </si>
  <si>
    <t>7675008</t>
  </si>
  <si>
    <t>Z/8 - kotevní botka pro sloupky pergoly - D+M vč všech systémových detailů a povrchové úpravy - podrobný popis - TABULKA ZÁMEČNICKÝCH VÝROBKŮ</t>
  </si>
  <si>
    <t>1662940924</t>
  </si>
  <si>
    <t>185</t>
  </si>
  <si>
    <t>7675009</t>
  </si>
  <si>
    <t>Z/9 - zrcadlo nad umyvadlo 600/600 mm - D+M vč všech systémových detailů - podrobný popis - TABULKA ZÁMEČNICKÝCH VÝROBKŮ</t>
  </si>
  <si>
    <t>-928242786</t>
  </si>
  <si>
    <t>186</t>
  </si>
  <si>
    <t>7675010</t>
  </si>
  <si>
    <t>Z/10 - zrcadlo nad umyvadlo sklopné - D+M vč všech systémových detailů - podrobný popis - TABULKA ZÁMEČNICKÝCH VÝROBKŮ</t>
  </si>
  <si>
    <t>-15748925</t>
  </si>
  <si>
    <t>187</t>
  </si>
  <si>
    <t>7675011</t>
  </si>
  <si>
    <t>Z/11 - instalační dvířka - cca 200/200 mm - D+M vč všech systémových detailů - podrobný popis - TABULKA ZÁMEČNICKÝCH VÝROBKŮ</t>
  </si>
  <si>
    <t>1503443887</t>
  </si>
  <si>
    <t>188</t>
  </si>
  <si>
    <t>7675012</t>
  </si>
  <si>
    <t>Z/12 - tyč na sprchový závěs nerez  - rohová 900/900 mm - D+M vč všech systémových detailů - podrobný popis - TABULKA ZÁMEČNICKÝCH VÝROBKŮ</t>
  </si>
  <si>
    <t>501549573</t>
  </si>
  <si>
    <t>Poznámka k položce:_x000D_
vč závěsu</t>
  </si>
  <si>
    <t>189</t>
  </si>
  <si>
    <t>7675013</t>
  </si>
  <si>
    <t>Z/13 - čistící mříž vč rámu - ocel - 600/1200 mm - D+M vč všech systémových detailů - podrobný popis - TABULKA ZÁMEČNICKÝCH VÝROBKŮ</t>
  </si>
  <si>
    <t>228912245</t>
  </si>
  <si>
    <t>190</t>
  </si>
  <si>
    <t>7675014</t>
  </si>
  <si>
    <t>Z/14 - čistící zona vnitřní - 1400/1945 mm - D+M vč všech systémových detailů - podrobný popis - TABULKA ZÁMEČNICKÝCH VÝROBKŮ</t>
  </si>
  <si>
    <t>-156118767</t>
  </si>
  <si>
    <t>191</t>
  </si>
  <si>
    <t>7675015</t>
  </si>
  <si>
    <t>Z/15 - sněhové zachytavače - typové - D+M vč všech systémových detailů - podrobný popis - TABULKA ZÁMEČNICKÝCH VÝROBKŮ</t>
  </si>
  <si>
    <t>-645688602</t>
  </si>
  <si>
    <t>192</t>
  </si>
  <si>
    <t>7675016</t>
  </si>
  <si>
    <t>Z/16 - kotevní šrouby pozednice M10, d 250 mm - D+M vč všech systémových detailů - podrobný popis - TABULKA ZÁMEČNICKÝCH VÝROBKŮ</t>
  </si>
  <si>
    <t>-1628058807</t>
  </si>
  <si>
    <t>193</t>
  </si>
  <si>
    <t>76750171</t>
  </si>
  <si>
    <t>Z/17 - ochranná síť za brankami - poplastované pletivo - plocha cca 95 m2 - D+M vč všech systémových detailů - podrobný popis - TABULKA ZÁMEČNICKÝCH VÝROBKŮ</t>
  </si>
  <si>
    <t>-2046627111</t>
  </si>
  <si>
    <t>194</t>
  </si>
  <si>
    <t>76750172</t>
  </si>
  <si>
    <t>Z/17 - sloupky pro ochrannou síť 101,6/4 - dl 5500 mm - D+M vč všech systémových detailů a povrchové úpravy - podrobný popis - TABULKA ZÁMEČNICKÝCH VÝROBKŮ</t>
  </si>
  <si>
    <t>1977673174</t>
  </si>
  <si>
    <t>195</t>
  </si>
  <si>
    <t>7675018</t>
  </si>
  <si>
    <t>Z/18 - zastřešení pergoly - polykarbonátová deska tl 4mm - D+M vč všech systémových detailů - podrobný popis - TABULKA ZÁMEČNICKÝCH VÝROBKŮ</t>
  </si>
  <si>
    <t>382201168</t>
  </si>
  <si>
    <t>196</t>
  </si>
  <si>
    <t>998767201</t>
  </si>
  <si>
    <t>Přesun hmot procentní pro zámečnické konstrukce v objektech v do 6 m</t>
  </si>
  <si>
    <t>1923940108</t>
  </si>
  <si>
    <t>771</t>
  </si>
  <si>
    <t>Podlahy z dlaždic</t>
  </si>
  <si>
    <t>197</t>
  </si>
  <si>
    <t>771474113</t>
  </si>
  <si>
    <t>Montáž soklů z dlaždic keramických rovných lepených cementovým flexibilním lepidlem v přes 90 do 120 mm</t>
  </si>
  <si>
    <t>604006381</t>
  </si>
  <si>
    <t>"101"+(2*3,2+2*4,4)-0,8-0,7</t>
  </si>
  <si>
    <t>"102"+(2*3,8+2*3,7)-0,8</t>
  </si>
  <si>
    <t>"103"+(2*2,2+2*2,0)-0,8-0,7</t>
  </si>
  <si>
    <t>"104"+(2*1,7+2*3,7)-0,8*3</t>
  </si>
  <si>
    <t>"107"+(2*4,6+2*3,4)-0,8*2</t>
  </si>
  <si>
    <t>"108"+(4,2+2*6,9)-0,8-0,9</t>
  </si>
  <si>
    <t>"109"+(2*3,6+2*2,5)-0,8-0,7</t>
  </si>
  <si>
    <t>"110"+(2*3,4+2*2,2)-0,8-0,7</t>
  </si>
  <si>
    <t>"114"+(1,5+2*2,9)-0,8*2-0,7*2</t>
  </si>
  <si>
    <t>"115"+(2*2,4+2*0,9)-0,9-0,8*2</t>
  </si>
  <si>
    <t>198</t>
  </si>
  <si>
    <t>597611</t>
  </si>
  <si>
    <t xml:space="preserve">dlažba keramická </t>
  </si>
  <si>
    <t>-383914842</t>
  </si>
  <si>
    <t>+102,7*0,1</t>
  </si>
  <si>
    <t>199</t>
  </si>
  <si>
    <t>77157442</t>
  </si>
  <si>
    <t>Montáž podlah keramických hladkých lepených cementovým flexibilním lepidlem</t>
  </si>
  <si>
    <t>1023023962</t>
  </si>
  <si>
    <t>+13,7+12,6+4,3+5,4+7,4+7,6+15,6+28,8+8,0+6,7+1,8+3,9+5,5+4,1+2,1+2,6+1,2+1,3+1,6+1,8</t>
  </si>
  <si>
    <t>200</t>
  </si>
  <si>
    <t>-2052709653</t>
  </si>
  <si>
    <t>+(136,0-34,7)*1,1</t>
  </si>
  <si>
    <t>201</t>
  </si>
  <si>
    <t>597612</t>
  </si>
  <si>
    <t xml:space="preserve">dlažba keramická protiskluzná </t>
  </si>
  <si>
    <t>185329153</t>
  </si>
  <si>
    <t>34,7*1,1 'Přepočtené koeficientem množství</t>
  </si>
  <si>
    <t>202</t>
  </si>
  <si>
    <t>998771201</t>
  </si>
  <si>
    <t>Přesun hmot procentní pro podlahy z dlaždic v objektech v do 6 m</t>
  </si>
  <si>
    <t>-854326139</t>
  </si>
  <si>
    <t>781</t>
  </si>
  <si>
    <t>Dokončovací práce - obklady</t>
  </si>
  <si>
    <t>203</t>
  </si>
  <si>
    <t>78147222</t>
  </si>
  <si>
    <t xml:space="preserve">Montáž obkladů keramických hladkých lepených cementovým flexibilním lepidlem </t>
  </si>
  <si>
    <t>1618713676</t>
  </si>
  <si>
    <t>"102"+1,5*(1,5+2*0,5)</t>
  </si>
  <si>
    <t>"103A"+2,1*(1,7+1,5)+1,5*(1,7+1,5-0,7)+0,1*0,9</t>
  </si>
  <si>
    <t>"105,105A"+2,1*(2*0,9+2,7)+1,5*(2,3+1,3+2,7+1,0)+0,1*1,0</t>
  </si>
  <si>
    <t>"106,106A"+2,1*(2,7+1,0+1,9)+1,5*(3*1,5+1,4+2,7)+0,1*0,9</t>
  </si>
  <si>
    <t>"109"+0,6*(3,5+0,6+0,5+2*0,6)</t>
  </si>
  <si>
    <t>"111"+1,5*(2*1,9+2*1,1-0,7)</t>
  </si>
  <si>
    <t>"112"+1,5*(2*2,2+2*1,8-0,8)+0,1*1,8</t>
  </si>
  <si>
    <t>"113,113A/B"+1,5*(2*3,1+2*3,1-0,7)</t>
  </si>
  <si>
    <t>204</t>
  </si>
  <si>
    <t>597617</t>
  </si>
  <si>
    <t xml:space="preserve">obklad keramický </t>
  </si>
  <si>
    <t>1747999582</t>
  </si>
  <si>
    <t>99,52*1,1 'Přepočtené koeficientem množství</t>
  </si>
  <si>
    <t>205</t>
  </si>
  <si>
    <t>597620</t>
  </si>
  <si>
    <t>ukončující a rohové lišty</t>
  </si>
  <si>
    <t>1065694153</t>
  </si>
  <si>
    <t>206</t>
  </si>
  <si>
    <t>998781201</t>
  </si>
  <si>
    <t>Přesun hmot procentní pro obklady keramické v objektech v do 6 m</t>
  </si>
  <si>
    <t>401642400</t>
  </si>
  <si>
    <t>782</t>
  </si>
  <si>
    <t>Dokončovací práce - obklady z kamene</t>
  </si>
  <si>
    <t>207</t>
  </si>
  <si>
    <t>782141117</t>
  </si>
  <si>
    <t>Montáž obkladů stěn z dlaždic betonových přes 35 ks/m2 kladených do malty</t>
  </si>
  <si>
    <t>-165462385</t>
  </si>
  <si>
    <t>"východ"+0,9*10,8+0,7*1,6+0,6*10,7+0,5*(3,0+1,8)</t>
  </si>
  <si>
    <t>"západ"+1,0*11,3+0,9*(2*1,0+5,0+2*0,7+1,9)+0,8*2,0+0,5*3,7</t>
  </si>
  <si>
    <t>"sever"+0,9*8,0</t>
  </si>
  <si>
    <t>"jih"+0,8*6,3</t>
  </si>
  <si>
    <t>208</t>
  </si>
  <si>
    <t>592282</t>
  </si>
  <si>
    <t>betonový obklad - imitace kamene</t>
  </si>
  <si>
    <t>-86217540</t>
  </si>
  <si>
    <t>55,92*1,1 'Přepočtené koeficientem množství</t>
  </si>
  <si>
    <t>209</t>
  </si>
  <si>
    <t>998782201</t>
  </si>
  <si>
    <t>Přesun hmot procentní pro obklady kamenné v objektech v do 6 m</t>
  </si>
  <si>
    <t>1787102488</t>
  </si>
  <si>
    <t>783</t>
  </si>
  <si>
    <t>Dokončovací práce - nátěry</t>
  </si>
  <si>
    <t>210</t>
  </si>
  <si>
    <t>7831001</t>
  </si>
  <si>
    <t>Nátěr viditelných dřevěných prvků lazurovací</t>
  </si>
  <si>
    <t>-1634619449</t>
  </si>
  <si>
    <t>"palubky"+78,22</t>
  </si>
  <si>
    <t>784</t>
  </si>
  <si>
    <t>Dokončovací práce - malby a tapety</t>
  </si>
  <si>
    <t>211</t>
  </si>
  <si>
    <t>7841001</t>
  </si>
  <si>
    <t>Malba stěn a stropů bílá 2nás otěruvzdorná, vč penetrace</t>
  </si>
  <si>
    <t>351271773</t>
  </si>
  <si>
    <t>"strop"+136,0</t>
  </si>
  <si>
    <t>"101"+2,7*(2*3,2+2*4,4)</t>
  </si>
  <si>
    <t>"102"+2,7*(2*3,8+2*3,7)</t>
  </si>
  <si>
    <t>"103"+2,7*(2*2,2+2*2,0)</t>
  </si>
  <si>
    <t>"103A"+2,7*(2*1,7+2*1,5)</t>
  </si>
  <si>
    <t>"104"+2,7*(2*1,7+2*3,7)</t>
  </si>
  <si>
    <t>"105,105A"+2,7*(2*3,2+2*2,7+2*1,0)</t>
  </si>
  <si>
    <t>"106,106A"+2,7*(2*2,7+2*3,4+2*1,5)</t>
  </si>
  <si>
    <t>"107"+2,7*(2*4,6+2*3,4)</t>
  </si>
  <si>
    <t>"108"+2,7*(2*4,2+2*6,9)</t>
  </si>
  <si>
    <t>"109"+2,7*(2*3,6+2*2,5)</t>
  </si>
  <si>
    <t>"110"+2,7*(2*3,4+2*2,2)</t>
  </si>
  <si>
    <t>"111"+2,7*(2*1,9+2*1,1)</t>
  </si>
  <si>
    <t>"112"+2,7*(2*2,2+2*1,8)</t>
  </si>
  <si>
    <t>"113,113A/B"+2,7*(2*3,1+2*3,1)</t>
  </si>
  <si>
    <t>"114"+2,7*(2*1,5+2*2,9)</t>
  </si>
  <si>
    <t>"115"+2,7*(2*2,4+2*0,9)</t>
  </si>
  <si>
    <t>788</t>
  </si>
  <si>
    <t>Ostatní výrobky</t>
  </si>
  <si>
    <t>212</t>
  </si>
  <si>
    <t>7884001</t>
  </si>
  <si>
    <t>Vybavení invalidního wc</t>
  </si>
  <si>
    <t>-1440621714</t>
  </si>
  <si>
    <t>213</t>
  </si>
  <si>
    <t>7884003</t>
  </si>
  <si>
    <t>PHP s hasící schopností 21A práškový - D+M vč všech systémových detailů</t>
  </si>
  <si>
    <t>-881258185</t>
  </si>
  <si>
    <t>04 - ZDRAVOTNĚ TECHNICKÉ INSTALACE</t>
  </si>
  <si>
    <t xml:space="preserve">    721 - Zdravotechnika - vnitřní kanalizace</t>
  </si>
  <si>
    <t xml:space="preserve">    722 - Zdravotechnika - vnitřní vodovod</t>
  </si>
  <si>
    <t xml:space="preserve">    723 - Zdravotechnika - vnitřní plynovod</t>
  </si>
  <si>
    <t xml:space="preserve">    725 - Zdravotechnika - zařizovací předměty</t>
  </si>
  <si>
    <t xml:space="preserve">    729 - Zdravotechnika - ostatní</t>
  </si>
  <si>
    <t>132112131</t>
  </si>
  <si>
    <t>Hloubení nezapažených rýh šířky do 800 mm v soudržných horninách třídy těžitelnosti I skupiny 1 a 2 ručně</t>
  </si>
  <si>
    <t>1458335497</t>
  </si>
  <si>
    <t>"plyn"+0,8*1,2*12,0</t>
  </si>
  <si>
    <t>"voda"+0,8*1,2*1,0</t>
  </si>
  <si>
    <t>132112331</t>
  </si>
  <si>
    <t>Hloubení nezapažených rýh šířky do 2000 mm v soudržných horninách třídy těžitelnosti I skupiny 1 a 2 ručně</t>
  </si>
  <si>
    <t>-1342592447</t>
  </si>
  <si>
    <t>"splašk kan"+1,2*1,5*12,0</t>
  </si>
  <si>
    <t>"deš kan"+1,2*1,5*7,5</t>
  </si>
  <si>
    <t>162251101</t>
  </si>
  <si>
    <t>Vodorovné přemístění do 20 m výkopku/sypaniny z horniny třídy těžitelnosti I skupiny 1 až 3</t>
  </si>
  <si>
    <t>-1671492369</t>
  </si>
  <si>
    <t>+12,48+35,1</t>
  </si>
  <si>
    <t>-13,0</t>
  </si>
  <si>
    <t>162751117</t>
  </si>
  <si>
    <t>Vodorovné přemístění přes 9 000 do 10000 m výkopku/sypaniny z horniny třídy těžitelnosti I skupiny 1 až 3</t>
  </si>
  <si>
    <t>920851950</t>
  </si>
  <si>
    <t>167111101</t>
  </si>
  <si>
    <t>Nakládání výkopku z hornin třídy těžitelnosti I skupiny 1 až 3 ručně</t>
  </si>
  <si>
    <t>-1407699055</t>
  </si>
  <si>
    <t>171251201</t>
  </si>
  <si>
    <t>Uložení sypaniny na skládky nebo meziskládky</t>
  </si>
  <si>
    <t>1514213596</t>
  </si>
  <si>
    <t>171201221</t>
  </si>
  <si>
    <t>1745987272</t>
  </si>
  <si>
    <t>+13,0*1,7</t>
  </si>
  <si>
    <t>174111101</t>
  </si>
  <si>
    <t>Zásyp jam, šachet rýh nebo kolem objektů sypaninou se zhutněním ručně</t>
  </si>
  <si>
    <t>1398411444</t>
  </si>
  <si>
    <t>45157311</t>
  </si>
  <si>
    <t>Lože a obsyp potrubí otevřený výkop ze štěrkopísku</t>
  </si>
  <si>
    <t>-1673048690</t>
  </si>
  <si>
    <t>"plyn"+0,8*0,35*12,0</t>
  </si>
  <si>
    <t>"voda"+0,8*0,35*1,0</t>
  </si>
  <si>
    <t>"splašk kan"+1,2*0,4*12,0</t>
  </si>
  <si>
    <t>"deš kan"+1,2*0,4*7,5</t>
  </si>
  <si>
    <t>137003</t>
  </si>
  <si>
    <t xml:space="preserve">výstražná fólie z polyethylenu šíře 33cm </t>
  </si>
  <si>
    <t>-35296398</t>
  </si>
  <si>
    <t>721</t>
  </si>
  <si>
    <t>Zdravotechnika - vnitřní kanalizace</t>
  </si>
  <si>
    <t>721001</t>
  </si>
  <si>
    <t>Potrubí plast HT DN 40 - D+M vč tvarovek</t>
  </si>
  <si>
    <t>769118251</t>
  </si>
  <si>
    <t>721002</t>
  </si>
  <si>
    <t>Potrubí plast HT DN 50 - D+M vč tvarovek</t>
  </si>
  <si>
    <t>-436378856</t>
  </si>
  <si>
    <t>7210021</t>
  </si>
  <si>
    <t>Potrubí plast HT DN 75 - D+M vč tvarovek</t>
  </si>
  <si>
    <t>-817104814</t>
  </si>
  <si>
    <t>721003</t>
  </si>
  <si>
    <t>Potrubí plast HT DN 110 - D+M vč tvarovek</t>
  </si>
  <si>
    <t>1354712513</t>
  </si>
  <si>
    <t>721004</t>
  </si>
  <si>
    <t>Svodné potrubí PVC KG DN 110 - D+M vč tvarovek</t>
  </si>
  <si>
    <t>97931363</t>
  </si>
  <si>
    <t>721005</t>
  </si>
  <si>
    <t>Svodné potrubí PVC KG DN 125 - D+M vč tvarovek</t>
  </si>
  <si>
    <t>-1388806156</t>
  </si>
  <si>
    <t>721006</t>
  </si>
  <si>
    <t>Svodné potrubí PVC KG DN 160 - D+M vč tvarovek</t>
  </si>
  <si>
    <t>-538083745</t>
  </si>
  <si>
    <t>721007</t>
  </si>
  <si>
    <t>Vyvedení odpadních výpustek DN 50-DN 110</t>
  </si>
  <si>
    <t>ks</t>
  </si>
  <si>
    <t>903553010</t>
  </si>
  <si>
    <t>721101</t>
  </si>
  <si>
    <t>Montáž armatur</t>
  </si>
  <si>
    <t>1310532459</t>
  </si>
  <si>
    <t>220201</t>
  </si>
  <si>
    <t>Hlavice ventilační polypropylen PP DN110 vč. montáže</t>
  </si>
  <si>
    <t>96115489</t>
  </si>
  <si>
    <t>220202</t>
  </si>
  <si>
    <t>Vtok DN32 (nálevka) se zápachovou uzávěrkou a s přídavným uzávěrem proti zápachu pro suchý stav (kulička)</t>
  </si>
  <si>
    <t>144696456</t>
  </si>
  <si>
    <t>220203</t>
  </si>
  <si>
    <t>Lapač střešních splavenin DN110/125 s kloubem, s košem pro zachytávání nečistot, nezámrzná ZU - suchá klapka, s těsným čistícím víkem a násuvnými prstenci (80, 100, 120mm)</t>
  </si>
  <si>
    <t>954558643</t>
  </si>
  <si>
    <t>220204</t>
  </si>
  <si>
    <t>Podlahová vpust DN50/75/110, svislý odtok, z.u. Primus (suchý sifon), 145x145 mm, Klick-Klack/138x138 mm</t>
  </si>
  <si>
    <t>1956613408</t>
  </si>
  <si>
    <t>220206</t>
  </si>
  <si>
    <t>Vodní zápachová uzávěra pro odvod kondenzátu s přídavnou mechanickou zápachovou uzávěrou vč. montáže</t>
  </si>
  <si>
    <t>-1777084660</t>
  </si>
  <si>
    <t>721102</t>
  </si>
  <si>
    <t>Montáž šachet</t>
  </si>
  <si>
    <t>622436411</t>
  </si>
  <si>
    <t>220205</t>
  </si>
  <si>
    <t>Kontrolní a revizní šachta DN 315 s litinovým poklopem pojezdným, včetně šachtového dna</t>
  </si>
  <si>
    <t>-877470724</t>
  </si>
  <si>
    <t>721201</t>
  </si>
  <si>
    <t>Napojení na stávající kanalizaci</t>
  </si>
  <si>
    <t>436814177</t>
  </si>
  <si>
    <t>721290111</t>
  </si>
  <si>
    <t>Zkouška těsnosti potrubí kanalizace vodou DN do 125</t>
  </si>
  <si>
    <t>-86131481</t>
  </si>
  <si>
    <t>721290112</t>
  </si>
  <si>
    <t>Zkouška těsnosti potrubí kanalizace vodou DN 150/DN 200</t>
  </si>
  <si>
    <t>2014700045</t>
  </si>
  <si>
    <t>722</t>
  </si>
  <si>
    <t>Zdravotechnika - vnitřní vodovod</t>
  </si>
  <si>
    <t>722101</t>
  </si>
  <si>
    <t>Potrubí plastové,PPr včetně tvarovek ,montáže a montážních prvků 20  s izolací - D+M</t>
  </si>
  <si>
    <t>1494131128</t>
  </si>
  <si>
    <t>Poznámka k položce:_x000D_
Připojovací potrubí</t>
  </si>
  <si>
    <t>722102</t>
  </si>
  <si>
    <t>Potrubí plastové,PPr včetně tvarovek ,montáže a montážních prvků 25  s izolací - D+M</t>
  </si>
  <si>
    <t>191616604</t>
  </si>
  <si>
    <t>722103</t>
  </si>
  <si>
    <t>Potrubí plastové,PPr včetně tvarovek ,montáže a montážních prvků 32  s izolací - D+M</t>
  </si>
  <si>
    <t>-438867950</t>
  </si>
  <si>
    <t>722104</t>
  </si>
  <si>
    <t>810366503</t>
  </si>
  <si>
    <t>Poznámka k položce:_x000D_
Studená voda hlavní rozvod</t>
  </si>
  <si>
    <t>1305322632</t>
  </si>
  <si>
    <t>Poznámka k položce:_x000D_
Teplá voda, cirkulace - hlavní rozvod</t>
  </si>
  <si>
    <t>722105</t>
  </si>
  <si>
    <t>416151487</t>
  </si>
  <si>
    <t>1141337057</t>
  </si>
  <si>
    <t>722106</t>
  </si>
  <si>
    <t>Potrubí plastové,PPr včetně tvarovek ,montáže a montážních prvků 40 s izolací - D+M</t>
  </si>
  <si>
    <t>2053092508</t>
  </si>
  <si>
    <t>-730432822</t>
  </si>
  <si>
    <t>722107</t>
  </si>
  <si>
    <t>Potrubí plastové,PE 100 SDR 11 DN 32 včetně tvarovek ,montáže a montážních prvků - D+M</t>
  </si>
  <si>
    <t>-1515882873</t>
  </si>
  <si>
    <t xml:space="preserve">Poznámka k položce:_x000D_
Potrubí z PE z vodoměrné šachty do objektu </t>
  </si>
  <si>
    <t>722201</t>
  </si>
  <si>
    <t xml:space="preserve">Montáž armatur </t>
  </si>
  <si>
    <t>-203844553</t>
  </si>
  <si>
    <t>Poznámka k položce:_x000D_
vč. přechodek, šroubení a pomocného materiálu</t>
  </si>
  <si>
    <t>220101</t>
  </si>
  <si>
    <t>Nástěnky DN 15</t>
  </si>
  <si>
    <t>1788453031</t>
  </si>
  <si>
    <t>220102</t>
  </si>
  <si>
    <t>Vypouštěcí ventil DN 15</t>
  </si>
  <si>
    <t>291156930</t>
  </si>
  <si>
    <t>220103</t>
  </si>
  <si>
    <t>Výtokový kohout na hadici, zahradní ventil DN 15</t>
  </si>
  <si>
    <t>-1857985266</t>
  </si>
  <si>
    <t>220104</t>
  </si>
  <si>
    <t>Výtokový kohout nezámrzný na hadici, zahradní ventil DN 15</t>
  </si>
  <si>
    <t>1860613361</t>
  </si>
  <si>
    <t>220105</t>
  </si>
  <si>
    <t>Kulový kohout DN15</t>
  </si>
  <si>
    <t>751689149</t>
  </si>
  <si>
    <t>220106</t>
  </si>
  <si>
    <t>Kulový kohout DN20</t>
  </si>
  <si>
    <t>1963701596</t>
  </si>
  <si>
    <t>220107</t>
  </si>
  <si>
    <t>Kulový kohout DN32</t>
  </si>
  <si>
    <t>365986001</t>
  </si>
  <si>
    <t>220108</t>
  </si>
  <si>
    <t>Zpětná klapka 1/2"</t>
  </si>
  <si>
    <t>383655072</t>
  </si>
  <si>
    <t>220109</t>
  </si>
  <si>
    <t>Zpětná klapka 3/4"</t>
  </si>
  <si>
    <t>1849986721</t>
  </si>
  <si>
    <t>220110</t>
  </si>
  <si>
    <t>Zpětná klapka 5/4"</t>
  </si>
  <si>
    <t>1405657961</t>
  </si>
  <si>
    <t>220111</t>
  </si>
  <si>
    <t>Kontrolní ventil</t>
  </si>
  <si>
    <t>-688648298</t>
  </si>
  <si>
    <t>220112</t>
  </si>
  <si>
    <t>Pojistný ventil</t>
  </si>
  <si>
    <t>1446358477</t>
  </si>
  <si>
    <t>220113</t>
  </si>
  <si>
    <t>Vypouštěcí ventil</t>
  </si>
  <si>
    <t>-1197908265</t>
  </si>
  <si>
    <t>220114</t>
  </si>
  <si>
    <t>Teplovodní oběhové čerpadlo s časovým spínaním a termostatem určené pro pitnou vodu</t>
  </si>
  <si>
    <t>971958158</t>
  </si>
  <si>
    <t>722202</t>
  </si>
  <si>
    <t>Napojení na stávající rozvody</t>
  </si>
  <si>
    <t>-1138300789</t>
  </si>
  <si>
    <t>722290234</t>
  </si>
  <si>
    <t>Proplach a dezinfekce vodovodního potrubí DN do 80</t>
  </si>
  <si>
    <t>-305099372</t>
  </si>
  <si>
    <t>722290246</t>
  </si>
  <si>
    <t>Zkouška těsnosti vodovodního potrubí plastového DN do 40</t>
  </si>
  <si>
    <t>-409379672</t>
  </si>
  <si>
    <t>723</t>
  </si>
  <si>
    <t>Zdravotechnika - vnitřní plynovod</t>
  </si>
  <si>
    <t>Pol32</t>
  </si>
  <si>
    <t>Plastové potrubí lPe 32*3,0 SDR 11 - D+M</t>
  </si>
  <si>
    <t>603137872</t>
  </si>
  <si>
    <t>Pol33</t>
  </si>
  <si>
    <t>Navrtávací přípojkový T-kus - D+M</t>
  </si>
  <si>
    <t>825149664</t>
  </si>
  <si>
    <t>Pol34</t>
  </si>
  <si>
    <t>Přechod z lPe na ocelové potrubí - D+M</t>
  </si>
  <si>
    <t>1939534566</t>
  </si>
  <si>
    <t>Pol35</t>
  </si>
  <si>
    <t>Potrubí ocelové izolované, BRALEN dn 25 - D+M</t>
  </si>
  <si>
    <t>223023683</t>
  </si>
  <si>
    <t>Pol36</t>
  </si>
  <si>
    <t>Kulový kohout dn 25 - D+M</t>
  </si>
  <si>
    <t>-1620562749</t>
  </si>
  <si>
    <t>Pol37</t>
  </si>
  <si>
    <t>Plynoměr G 4 - D+M</t>
  </si>
  <si>
    <t>-1493216766</t>
  </si>
  <si>
    <t>Pol38</t>
  </si>
  <si>
    <t>Regulátor plynu FRANCEL B6 - D+M</t>
  </si>
  <si>
    <t>-878485141</t>
  </si>
  <si>
    <t>Pol39</t>
  </si>
  <si>
    <t>Potrubí černé ocelové závitové bezešvé dn 25 - D+M</t>
  </si>
  <si>
    <t>-1608961506</t>
  </si>
  <si>
    <t>725</t>
  </si>
  <si>
    <t>Zdravotechnika - zařizovací předměty</t>
  </si>
  <si>
    <t>7251001</t>
  </si>
  <si>
    <t>Montáž zařizovacích předmětů</t>
  </si>
  <si>
    <t>813865562</t>
  </si>
  <si>
    <t>220301</t>
  </si>
  <si>
    <t xml:space="preserve">Klozet závěsný, hluboké splachování, bílá, sedátko barva bílá; závěsný systém s nádržkou, mont. výška 1120mm, ovládání zpředu; ovládací tlačítko pro WC, dvojčinné, souprava pro odhlučnění </t>
  </si>
  <si>
    <t>-662146787</t>
  </si>
  <si>
    <t>220302</t>
  </si>
  <si>
    <t xml:space="preserve">Klozet závěsný invalidní, hluboké splachování, bílá, sedátko barva bílá; závěsný systém s nádržkou, mont. výška 1120mm, ovládání zpředu; ovládací tlačítko pro WC, dvojčinné, souprava pro odhlučnění </t>
  </si>
  <si>
    <t>1799945276</t>
  </si>
  <si>
    <t>220303</t>
  </si>
  <si>
    <t xml:space="preserve">Umyvadlo bílé; sifon umyvadlový chrom; baterie stojánková páková, ovládání zátky; 2x rohový ventil s filtrem </t>
  </si>
  <si>
    <t>-634054981</t>
  </si>
  <si>
    <t>220304</t>
  </si>
  <si>
    <t xml:space="preserve">Umyvadlo invalidní bílé; sifon umyvadlový chrom; baterie stojánková páková, ovládání zátky; 2x rohový ventil s filtrem </t>
  </si>
  <si>
    <t>404091838</t>
  </si>
  <si>
    <t>220305</t>
  </si>
  <si>
    <t xml:space="preserve">Dřez nerezový; sifon dřezový; baterie stojánková páková; 2x rohový ventil s filtrem </t>
  </si>
  <si>
    <t>-2061264013</t>
  </si>
  <si>
    <t>220306</t>
  </si>
  <si>
    <t xml:space="preserve">Pisoár; sifon, tlačný ventil; </t>
  </si>
  <si>
    <t>-738431990</t>
  </si>
  <si>
    <t>220307</t>
  </si>
  <si>
    <t>Nerezový sprchový žlábek s čistícím kusem délky 2,6 m</t>
  </si>
  <si>
    <t>25619468</t>
  </si>
  <si>
    <t>220308</t>
  </si>
  <si>
    <t>Sprchová vanička čtvercová bílá, plochá, nízká; nohy k akrylátovým vestavným vaničkám; sifon k nízkým vaničkám, chromová krytka; posuvné dveře, rám stříbrný, sklo čiré 4mm, baterie sprchová páková, chrom, set dvoufunkční sprcha + tyč 600mm + hadice 1750mm</t>
  </si>
  <si>
    <t>1806243262</t>
  </si>
  <si>
    <t>220309</t>
  </si>
  <si>
    <t xml:space="preserve">Výlevka závěsná s mřížkou, odpad DN100, podomítkový modul pro závěsnou výlevku vč. tlačítka, baterie nástěnná (výlevková) sprchová DN15 se sprchou, chrom </t>
  </si>
  <si>
    <t>-1864929156</t>
  </si>
  <si>
    <t>729</t>
  </si>
  <si>
    <t>Zdravotechnika - ostatní</t>
  </si>
  <si>
    <t>7291001</t>
  </si>
  <si>
    <t>Stavební přípomoce</t>
  </si>
  <si>
    <t>-984783642</t>
  </si>
  <si>
    <t>7291002</t>
  </si>
  <si>
    <t>136751208</t>
  </si>
  <si>
    <t>05 - VYTÁPĚNÍ</t>
  </si>
  <si>
    <t xml:space="preserve">    731 - Ústřední vytápění - kotelny</t>
  </si>
  <si>
    <t xml:space="preserve">    733 - Ústřední vytápění - rozvodné potrubí</t>
  </si>
  <si>
    <t xml:space="preserve">    734 - Ústřední vytápění - armatury</t>
  </si>
  <si>
    <t xml:space="preserve">    735 - Ústřední vytápění - otopná tělesa</t>
  </si>
  <si>
    <t xml:space="preserve">    739 - Ústřední vytápění - ostatní</t>
  </si>
  <si>
    <t>731</t>
  </si>
  <si>
    <t>Ústřední vytápění - kotelny</t>
  </si>
  <si>
    <t>7311001</t>
  </si>
  <si>
    <t>Montáž kotle s odkouřením</t>
  </si>
  <si>
    <t>530994481</t>
  </si>
  <si>
    <t>230101</t>
  </si>
  <si>
    <t>Plynový kondenzační kote se zásobníkem TV o objemu 160 l, včetně propojení</t>
  </si>
  <si>
    <t>-525744788</t>
  </si>
  <si>
    <t>230102</t>
  </si>
  <si>
    <t>Odkouření plynového kotle 125/80 mm cca 3 m</t>
  </si>
  <si>
    <t>-1596935410</t>
  </si>
  <si>
    <t>733</t>
  </si>
  <si>
    <t>Ústřední vytápění - rozvodné potrubí</t>
  </si>
  <si>
    <t>733101</t>
  </si>
  <si>
    <t>Měděné polotvrdé potrubí - 15x1,0 - D+M vč tvarovek</t>
  </si>
  <si>
    <t>1968740487</t>
  </si>
  <si>
    <t>733102</t>
  </si>
  <si>
    <t>Měděné polotvrdé potrubí - 18x1,0 - D+M vč tvarovek</t>
  </si>
  <si>
    <t>1023911508</t>
  </si>
  <si>
    <t>733103</t>
  </si>
  <si>
    <t>Měděné polotvrdé potrubí - 22x1,0 - D+M vč tvarovek</t>
  </si>
  <si>
    <t>-1196786649</t>
  </si>
  <si>
    <t>733104</t>
  </si>
  <si>
    <t>Měděné polotvrdé potrubí - 28x1,0 - D+M vč tvarovek</t>
  </si>
  <si>
    <t>-650209934</t>
  </si>
  <si>
    <t>733201</t>
  </si>
  <si>
    <t>Návleková izolace TUBOLIT DG 9 mm - 15x9,0 - D+M</t>
  </si>
  <si>
    <t>-916055715</t>
  </si>
  <si>
    <t>733202</t>
  </si>
  <si>
    <t>Návleková izolace TUBOLIT DG 9 mm - 18x9,0 - D+M</t>
  </si>
  <si>
    <t>765480336</t>
  </si>
  <si>
    <t>733203</t>
  </si>
  <si>
    <t>Návleková izolace TUBOLIT DG 9 mm - 22x9,0 - D+M</t>
  </si>
  <si>
    <t>-46664984</t>
  </si>
  <si>
    <t>733204</t>
  </si>
  <si>
    <t>Návleková izolace TUBOLIT DG 9 mm - 28x9,0 - D+M</t>
  </si>
  <si>
    <t>1221399954</t>
  </si>
  <si>
    <t>734</t>
  </si>
  <si>
    <t>Ústřední vytápění - armatury</t>
  </si>
  <si>
    <t>7341001</t>
  </si>
  <si>
    <t>1303586164</t>
  </si>
  <si>
    <t>310101</t>
  </si>
  <si>
    <t>Kulový kohout s filtrem dn 25</t>
  </si>
  <si>
    <t>2009230370</t>
  </si>
  <si>
    <t>310102</t>
  </si>
  <si>
    <t>Kulový kohout dn 25</t>
  </si>
  <si>
    <t>-850599787</t>
  </si>
  <si>
    <t>310103</t>
  </si>
  <si>
    <t>Vypouštěcí kulový kohout dn 15</t>
  </si>
  <si>
    <t>1447731113</t>
  </si>
  <si>
    <t>310104</t>
  </si>
  <si>
    <t>Připojovací H-armatůra</t>
  </si>
  <si>
    <t>2073483482</t>
  </si>
  <si>
    <t>310105</t>
  </si>
  <si>
    <t>ARMATURA HM přímá G1/2 - G3/4</t>
  </si>
  <si>
    <t>-1598956806</t>
  </si>
  <si>
    <t>735</t>
  </si>
  <si>
    <t>Ústřední vytápění - otopná tělesa</t>
  </si>
  <si>
    <t>7351501</t>
  </si>
  <si>
    <t xml:space="preserve">Montáž otopných těles panelových </t>
  </si>
  <si>
    <t>-823772181</t>
  </si>
  <si>
    <t>310201</t>
  </si>
  <si>
    <t>Desková otopné těleso s vestavěným termostatickým ventilem RADIK 21 VK  600/1000 (White RAL 9016)</t>
  </si>
  <si>
    <t>134168430</t>
  </si>
  <si>
    <t>310202</t>
  </si>
  <si>
    <t>Desková otopné těleso s vestavěným termostatickým ventilem RADIK 21 VK  900/400 (White RAL 9016)</t>
  </si>
  <si>
    <t>444861759</t>
  </si>
  <si>
    <t>310203</t>
  </si>
  <si>
    <t>Desková otopné těleso s vestavěným termostatickým ventilem RADIK 21 VK  900/500 (White RAL 9016)</t>
  </si>
  <si>
    <t>532955524</t>
  </si>
  <si>
    <t>310204</t>
  </si>
  <si>
    <t>Desková otopné těleso s vestavěným termostatickým ventilem RADIK 21 VK  900/600 (White RAL 9016)</t>
  </si>
  <si>
    <t>1704756720</t>
  </si>
  <si>
    <t>31025</t>
  </si>
  <si>
    <t>Desková otopné těleso s vestavěným termostatickým ventilem RADIK 21 VK  900/700 (White RAL 9016)</t>
  </si>
  <si>
    <t>-329055906</t>
  </si>
  <si>
    <t>7351502</t>
  </si>
  <si>
    <t>Montáž otopných těles trubkových</t>
  </si>
  <si>
    <t>-1415459246</t>
  </si>
  <si>
    <t>310206</t>
  </si>
  <si>
    <t>Trubkový radiátor KORALUX LINEAR CLASSIC - M  1500/600 (White RAL 9016)</t>
  </si>
  <si>
    <t>1999694804</t>
  </si>
  <si>
    <t>7351503</t>
  </si>
  <si>
    <t>Montáž konvektoru</t>
  </si>
  <si>
    <t>1018044443</t>
  </si>
  <si>
    <t>310207</t>
  </si>
  <si>
    <t>Podlahový konvektor, včetně připojovacích armatur - COIL - KT-3  125/2000</t>
  </si>
  <si>
    <t>425514260</t>
  </si>
  <si>
    <t>739</t>
  </si>
  <si>
    <t>Ústřední vytápění - ostatní</t>
  </si>
  <si>
    <t>739101</t>
  </si>
  <si>
    <t>Topná zkouška</t>
  </si>
  <si>
    <t>512919435</t>
  </si>
  <si>
    <t>739108</t>
  </si>
  <si>
    <t>157524870</t>
  </si>
  <si>
    <t>739109</t>
  </si>
  <si>
    <t>739789994</t>
  </si>
  <si>
    <t>06 - VZDUCHOTECHNIKA</t>
  </si>
  <si>
    <t>PSV - Práce a dodávky PSV - Vzduchotechnika</t>
  </si>
  <si>
    <t xml:space="preserve">    751.1 - Zařízení č 1 - větrání</t>
  </si>
  <si>
    <t xml:space="preserve">    751.9 - Ostatní</t>
  </si>
  <si>
    <t>Práce a dodávky PSV - Vzduchotechnika</t>
  </si>
  <si>
    <t>751.1</t>
  </si>
  <si>
    <t>Zařízení č 1 - větrání</t>
  </si>
  <si>
    <t>7511001</t>
  </si>
  <si>
    <t>Montáž zařízení</t>
  </si>
  <si>
    <t>-1352612505</t>
  </si>
  <si>
    <t>4291101</t>
  </si>
  <si>
    <t>Malý radiální ventilátor, vzduchový průtok 50m3/h</t>
  </si>
  <si>
    <t>-1748565690</t>
  </si>
  <si>
    <t>Poznámka k položce:_x000D_
Malý radiální ventilátor, vzduchový průtok 50m3/h, tlak. ztráta 80 Pa, příkon 30W, napětí 230V, s doběhem 2- 20 min. Ventilátor se zpětnou klapkou, skříň z nárazuvzdorného plastu, motor vybaven ochranou proti přehřátí EB 175 Design-včetně přepínače notáček´COM 3. Provoz je navržen na střední otáčky</t>
  </si>
  <si>
    <t>4291102</t>
  </si>
  <si>
    <t>Malý radiální ventilátor, vzduchový průtok 30m3/h</t>
  </si>
  <si>
    <t>813814040</t>
  </si>
  <si>
    <t>Poznámka k položce:_x000D_
Malý radiální ventilátor, vzduchový průtok 30m3/h, tlak. ztráta 50 Pa, příkon 30W, napětí 230V, s doběhem 2- 20 min. Ventilátor se zpětnou klapkou, skříň z nárazuvzdorného plastu, motor vybaven ochranou proti přehřátí EB 175 Design-včetně přepínače notáček´COM 3. Provoz je navržen na nízké otáčky</t>
  </si>
  <si>
    <t>4291103</t>
  </si>
  <si>
    <t>Malý radiální ventilátor, vzduchový průtok 150m3/h</t>
  </si>
  <si>
    <t>-1100819062</t>
  </si>
  <si>
    <t>Poznámka k položce:_x000D_
Malý radiální ventilátor, vzduchový průtok 150m3/h, tlak. ztráta 65 Pa, příkon 30W, napětí 230V, s doběhem 2- 20 min. Ventilátor se zpětnou klapkou, skříň z nárazuvzdorného plastu, motor vybaven ochranou proti přehřátí EBB250 N - včetně přepínače otáček´COM 3. Provoz je navržen na střední otáčky</t>
  </si>
  <si>
    <t>4291104</t>
  </si>
  <si>
    <t>Stěnová mřížka 300x150 oboustranná</t>
  </si>
  <si>
    <t>-1448666302</t>
  </si>
  <si>
    <t>4291105</t>
  </si>
  <si>
    <t>Výdechová stříška D=100</t>
  </si>
  <si>
    <t>2034384607</t>
  </si>
  <si>
    <t>4291106</t>
  </si>
  <si>
    <t>Výdechová stříška D=125</t>
  </si>
  <si>
    <t>-290390453</t>
  </si>
  <si>
    <t>4291107</t>
  </si>
  <si>
    <t>Stříška proti zatékání D 100/250, L= 50/100 nad stavební průchodkou</t>
  </si>
  <si>
    <t>1766288432</t>
  </si>
  <si>
    <t>4291108</t>
  </si>
  <si>
    <t>Stříška proti zatékání D 125/200, L= 50/100 nad stavební průchodkou</t>
  </si>
  <si>
    <t>571091754</t>
  </si>
  <si>
    <t>4291109</t>
  </si>
  <si>
    <t>Potrubí SPIRO - Ø 100 včetně tvarovek -20 %</t>
  </si>
  <si>
    <t>1859198997</t>
  </si>
  <si>
    <t>4291110</t>
  </si>
  <si>
    <t>Potrubí SPIRO - Ø 140 včetně tvarovek -50 %</t>
  </si>
  <si>
    <t>1342262412</t>
  </si>
  <si>
    <t>4291111</t>
  </si>
  <si>
    <t>Potrubí SPIRO - Ø 160 včetně tvarovek -25 %</t>
  </si>
  <si>
    <t>-606515786</t>
  </si>
  <si>
    <t>4291112</t>
  </si>
  <si>
    <t>Potrubí SPIRO - Ø 180 včetně tvarovek -40 %</t>
  </si>
  <si>
    <t>754487695</t>
  </si>
  <si>
    <t>4291113</t>
  </si>
  <si>
    <t>Potrubí SPIRO - Ø 200 včetně tvarovek -12 %</t>
  </si>
  <si>
    <t>2097166123</t>
  </si>
  <si>
    <t>751.9</t>
  </si>
  <si>
    <t>Ostatní</t>
  </si>
  <si>
    <t>7519001</t>
  </si>
  <si>
    <t>Montážní těsnící spojovací materiál, závěsy, podpěry</t>
  </si>
  <si>
    <t>kg</t>
  </si>
  <si>
    <t>1422071275</t>
  </si>
  <si>
    <t>7519002</t>
  </si>
  <si>
    <t>-1456488532</t>
  </si>
  <si>
    <t>7519003</t>
  </si>
  <si>
    <t>-1210236708</t>
  </si>
  <si>
    <t>07 - ELEKTROINSTALACE, BLESKOSVOD</t>
  </si>
  <si>
    <t>PSV - Práce a dodávky PSV - Elektroinstalace - silnoproud, hromosvod</t>
  </si>
  <si>
    <t xml:space="preserve">    741.1 - Rozvaděče</t>
  </si>
  <si>
    <t xml:space="preserve">    741.2 - Kabely, vodiče</t>
  </si>
  <si>
    <t xml:space="preserve">    741.3 - Přístroje</t>
  </si>
  <si>
    <t xml:space="preserve">    741.4 - Svítidla</t>
  </si>
  <si>
    <t xml:space="preserve">    741.5 - Nouzová signalizace WC invalidé</t>
  </si>
  <si>
    <t xml:space="preserve">    741.6 - Bleskosvod</t>
  </si>
  <si>
    <t xml:space="preserve">    741.9 - Ostatní</t>
  </si>
  <si>
    <t>Práce a dodávky PSV - Elektroinstalace - silnoproud, hromosvod</t>
  </si>
  <si>
    <t>741.1</t>
  </si>
  <si>
    <t>Rozvaděče</t>
  </si>
  <si>
    <t>741001</t>
  </si>
  <si>
    <t>Montáž rozvaděče</t>
  </si>
  <si>
    <t>-446137582</t>
  </si>
  <si>
    <t>5501001</t>
  </si>
  <si>
    <t>Přípojková skříň SS100</t>
  </si>
  <si>
    <t>-260191415</t>
  </si>
  <si>
    <t>5501002</t>
  </si>
  <si>
    <t>Pojistka nožová HOO32A</t>
  </si>
  <si>
    <t>2106512628</t>
  </si>
  <si>
    <t>5501003</t>
  </si>
  <si>
    <t>Rozvodnice elktroměrová ER112 (B3x25A)</t>
  </si>
  <si>
    <t>-1384578703</t>
  </si>
  <si>
    <t>5501004</t>
  </si>
  <si>
    <t>Rozvodnice RH</t>
  </si>
  <si>
    <t>1578896615</t>
  </si>
  <si>
    <t>5501005</t>
  </si>
  <si>
    <t>Svorkovnice MET</t>
  </si>
  <si>
    <t>-1249230263</t>
  </si>
  <si>
    <t>5501006</t>
  </si>
  <si>
    <t>Krabice 8 254x200x98mm</t>
  </si>
  <si>
    <t>-1690931055</t>
  </si>
  <si>
    <t>5501007</t>
  </si>
  <si>
    <t>Svorka BERNARD s páskem CU</t>
  </si>
  <si>
    <t>603777668</t>
  </si>
  <si>
    <t>741.2</t>
  </si>
  <si>
    <t>Kabely, vodiče</t>
  </si>
  <si>
    <t>7412001</t>
  </si>
  <si>
    <t>Montáž kabelů CYKY</t>
  </si>
  <si>
    <t>-977571389</t>
  </si>
  <si>
    <t>5502001</t>
  </si>
  <si>
    <t>Kabel CYKY J4x10</t>
  </si>
  <si>
    <t>-773639761</t>
  </si>
  <si>
    <t>7412002</t>
  </si>
  <si>
    <t>-182723450</t>
  </si>
  <si>
    <t>5502002</t>
  </si>
  <si>
    <t>Kabel CYKY J3x2,5</t>
  </si>
  <si>
    <t>83118947</t>
  </si>
  <si>
    <t>5502003</t>
  </si>
  <si>
    <t>Kabel CYKY J5x2,5</t>
  </si>
  <si>
    <t>1099184810</t>
  </si>
  <si>
    <t>5502004</t>
  </si>
  <si>
    <t>Kabel CYKY J5x4</t>
  </si>
  <si>
    <t>1580871929</t>
  </si>
  <si>
    <t>5502005</t>
  </si>
  <si>
    <t>Kabel CYKY J3x1,5</t>
  </si>
  <si>
    <t>-496384855</t>
  </si>
  <si>
    <t>5502006</t>
  </si>
  <si>
    <t>Kabel CYKY O3x1,5</t>
  </si>
  <si>
    <t>-983781993</t>
  </si>
  <si>
    <t>7412003</t>
  </si>
  <si>
    <t>Montáž vodičů</t>
  </si>
  <si>
    <t>251601245</t>
  </si>
  <si>
    <t>5502007</t>
  </si>
  <si>
    <t>Vodič CY10</t>
  </si>
  <si>
    <t>1238519358</t>
  </si>
  <si>
    <t>5502008</t>
  </si>
  <si>
    <t>Vodič CY 4</t>
  </si>
  <si>
    <t>241365620</t>
  </si>
  <si>
    <t>7412004</t>
  </si>
  <si>
    <t>Montáž kabelu UTP</t>
  </si>
  <si>
    <t>965091126</t>
  </si>
  <si>
    <t>5502009</t>
  </si>
  <si>
    <t>Kabel UTP cat 5</t>
  </si>
  <si>
    <t>1561356123</t>
  </si>
  <si>
    <t>7412005</t>
  </si>
  <si>
    <t>Montáž chrániček</t>
  </si>
  <si>
    <t>-582100423</t>
  </si>
  <si>
    <t>5502010</t>
  </si>
  <si>
    <t>Chránička HDPE 75</t>
  </si>
  <si>
    <t>1268034825</t>
  </si>
  <si>
    <t>5502011</t>
  </si>
  <si>
    <t>Chránička PV ohebná 35</t>
  </si>
  <si>
    <t>-493661580</t>
  </si>
  <si>
    <t>741.3</t>
  </si>
  <si>
    <t>Přístroje</t>
  </si>
  <si>
    <t>7413001</t>
  </si>
  <si>
    <t>Montáž čidel</t>
  </si>
  <si>
    <t>-782773485</t>
  </si>
  <si>
    <t>5503001</t>
  </si>
  <si>
    <t>Čidlo pohybové 360° (provedení venkovní)</t>
  </si>
  <si>
    <t>-1557552290</t>
  </si>
  <si>
    <t>5503002</t>
  </si>
  <si>
    <t>Čidlo pohybové 360°</t>
  </si>
  <si>
    <t>-1265952916</t>
  </si>
  <si>
    <t>7413002</t>
  </si>
  <si>
    <t>Montáž vypínačů</t>
  </si>
  <si>
    <t>2063541079</t>
  </si>
  <si>
    <t>5503003</t>
  </si>
  <si>
    <t>Vypínač řazení 1</t>
  </si>
  <si>
    <t>1091730623</t>
  </si>
  <si>
    <t>5503004</t>
  </si>
  <si>
    <t>Vypínač řazení 1 IP44</t>
  </si>
  <si>
    <t>1490018480</t>
  </si>
  <si>
    <t>5503005</t>
  </si>
  <si>
    <t>Vypínač řazení 6</t>
  </si>
  <si>
    <t>1013582839</t>
  </si>
  <si>
    <t>5503006</t>
  </si>
  <si>
    <t>Vypínač řazení 6 IP44</t>
  </si>
  <si>
    <t>1436495372</t>
  </si>
  <si>
    <t>5503007</t>
  </si>
  <si>
    <t>Vypínač řazení 51</t>
  </si>
  <si>
    <t>370587402</t>
  </si>
  <si>
    <t>7413003</t>
  </si>
  <si>
    <t>Montáž zásuvek</t>
  </si>
  <si>
    <t>972351609</t>
  </si>
  <si>
    <t>5503009</t>
  </si>
  <si>
    <t>Zásuvka 230V/16A</t>
  </si>
  <si>
    <t>1806371452</t>
  </si>
  <si>
    <t>5503010</t>
  </si>
  <si>
    <t>Zásuvka 230V/16A IP44</t>
  </si>
  <si>
    <t>870944693</t>
  </si>
  <si>
    <t>5503011</t>
  </si>
  <si>
    <t>Zásuvka 400V/16A</t>
  </si>
  <si>
    <t>-208043380</t>
  </si>
  <si>
    <t>5503012</t>
  </si>
  <si>
    <t>Zásuvka 400V/32A</t>
  </si>
  <si>
    <t>-372917182</t>
  </si>
  <si>
    <t>5503013</t>
  </si>
  <si>
    <t>Zásuvka datová RJ46</t>
  </si>
  <si>
    <t>-1938560337</t>
  </si>
  <si>
    <t>7413004</t>
  </si>
  <si>
    <t>Montáž ostatních přístrojů</t>
  </si>
  <si>
    <t>898502658</t>
  </si>
  <si>
    <t>5503008</t>
  </si>
  <si>
    <t>Sporáková kombinace</t>
  </si>
  <si>
    <t>343858018</t>
  </si>
  <si>
    <t>5503014</t>
  </si>
  <si>
    <t>Konektor RG 45</t>
  </si>
  <si>
    <t>-1626626698</t>
  </si>
  <si>
    <t>5503015</t>
  </si>
  <si>
    <t>Krabice KO68 (pod přístroje)</t>
  </si>
  <si>
    <t>1736468387</t>
  </si>
  <si>
    <t>5503016</t>
  </si>
  <si>
    <t>Krabice KO68 (odbočná)</t>
  </si>
  <si>
    <t>841643399</t>
  </si>
  <si>
    <t>5503017</t>
  </si>
  <si>
    <t>Krabice IP44</t>
  </si>
  <si>
    <t>811995136</t>
  </si>
  <si>
    <t>5503018</t>
  </si>
  <si>
    <t>Svorka WAGO</t>
  </si>
  <si>
    <t>-1256006860</t>
  </si>
  <si>
    <t>741.4</t>
  </si>
  <si>
    <t>Svítidla</t>
  </si>
  <si>
    <t>7144001</t>
  </si>
  <si>
    <t>Montáž svítidel</t>
  </si>
  <si>
    <t>623920417</t>
  </si>
  <si>
    <t>5504001</t>
  </si>
  <si>
    <t>Svítidlo typu D</t>
  </si>
  <si>
    <t>-126068166</t>
  </si>
  <si>
    <t>5504002</t>
  </si>
  <si>
    <t>Svítidlo typu F</t>
  </si>
  <si>
    <t>-1206538922</t>
  </si>
  <si>
    <t>5504003</t>
  </si>
  <si>
    <t>Svítidlo typu G</t>
  </si>
  <si>
    <t>309141164</t>
  </si>
  <si>
    <t>5504004</t>
  </si>
  <si>
    <t>Svítidlo typu H</t>
  </si>
  <si>
    <t>1298204584</t>
  </si>
  <si>
    <t>5504005</t>
  </si>
  <si>
    <t>Svítidlo I</t>
  </si>
  <si>
    <t>1467776032</t>
  </si>
  <si>
    <t>5504006</t>
  </si>
  <si>
    <t>Svítidlo nouzové s vlastním zdrojem 30min</t>
  </si>
  <si>
    <t>1234350210</t>
  </si>
  <si>
    <t>741.5</t>
  </si>
  <si>
    <t>Nouzová signalizace WC invalidé</t>
  </si>
  <si>
    <t>7415001</t>
  </si>
  <si>
    <t>Montáž signalizace</t>
  </si>
  <si>
    <t>1689868952</t>
  </si>
  <si>
    <t>5505001</t>
  </si>
  <si>
    <t>FLM 1000</t>
  </si>
  <si>
    <t>736394017</t>
  </si>
  <si>
    <t>5505002</t>
  </si>
  <si>
    <t>FEH 2001</t>
  </si>
  <si>
    <t>-29162894</t>
  </si>
  <si>
    <t>5505003</t>
  </si>
  <si>
    <t>FAP 3002</t>
  </si>
  <si>
    <t>2146378974</t>
  </si>
  <si>
    <t>5505004</t>
  </si>
  <si>
    <t>FAP 2001</t>
  </si>
  <si>
    <t>321564936</t>
  </si>
  <si>
    <t>741.6</t>
  </si>
  <si>
    <t>Bleskosvod</t>
  </si>
  <si>
    <t>7416001</t>
  </si>
  <si>
    <t>Montáž bleskosvodu</t>
  </si>
  <si>
    <t>1119097775</t>
  </si>
  <si>
    <t>5506001</t>
  </si>
  <si>
    <t>Hřebenové jímací vedení AlMgSi8, včetně podpěr</t>
  </si>
  <si>
    <t>40857130</t>
  </si>
  <si>
    <t>5506002</t>
  </si>
  <si>
    <t>Jímací vedení na šikmou střechu AlMgSi8</t>
  </si>
  <si>
    <t>-1515973839</t>
  </si>
  <si>
    <t>5506003</t>
  </si>
  <si>
    <t>Jímací vedení na svislá AlMgSi8</t>
  </si>
  <si>
    <t>-1310944897</t>
  </si>
  <si>
    <t>5506004</t>
  </si>
  <si>
    <t>Zemnící pásek FeZn40x3</t>
  </si>
  <si>
    <t>595985586</t>
  </si>
  <si>
    <t>5506005</t>
  </si>
  <si>
    <t>Svod vedení FeZn10</t>
  </si>
  <si>
    <t>1486558586</t>
  </si>
  <si>
    <t>5506006</t>
  </si>
  <si>
    <t>Svorka OS</t>
  </si>
  <si>
    <t>-408310505</t>
  </si>
  <si>
    <t>5506007</t>
  </si>
  <si>
    <t>Svorka SS</t>
  </si>
  <si>
    <t>-772791045</t>
  </si>
  <si>
    <t>5506008</t>
  </si>
  <si>
    <t>Svorka SR3B</t>
  </si>
  <si>
    <t>789531482</t>
  </si>
  <si>
    <t>5506009</t>
  </si>
  <si>
    <t>Svorka SR2B</t>
  </si>
  <si>
    <t>-1053014627</t>
  </si>
  <si>
    <t>5506010</t>
  </si>
  <si>
    <t>Označení svodu</t>
  </si>
  <si>
    <t>1434407922</t>
  </si>
  <si>
    <t>5506011</t>
  </si>
  <si>
    <t>Ochranný uhelník</t>
  </si>
  <si>
    <t>-283509059</t>
  </si>
  <si>
    <t>5506012</t>
  </si>
  <si>
    <t>Držák ochranného úhelníku</t>
  </si>
  <si>
    <t>-896318335</t>
  </si>
  <si>
    <t>5506013</t>
  </si>
  <si>
    <t>Strojený jímač</t>
  </si>
  <si>
    <t>-818943063</t>
  </si>
  <si>
    <t>741.9</t>
  </si>
  <si>
    <t>7419001</t>
  </si>
  <si>
    <t>Připojení ventilátoru</t>
  </si>
  <si>
    <t>-1595788399</t>
  </si>
  <si>
    <t>7419002</t>
  </si>
  <si>
    <t>Drobný montážní materiál</t>
  </si>
  <si>
    <t>1774008576</t>
  </si>
  <si>
    <t>7419003</t>
  </si>
  <si>
    <t>Výchozí revize</t>
  </si>
  <si>
    <t>1411571693</t>
  </si>
  <si>
    <t>7419004</t>
  </si>
  <si>
    <t>-1418659152</t>
  </si>
  <si>
    <t>7419009</t>
  </si>
  <si>
    <t>Výkop v zeleni včetně záhozu</t>
  </si>
  <si>
    <t>-1566349714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</si>
</sst>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3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3" fillId="4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166" fontId="30" fillId="0" borderId="0" xfId="0" applyNumberFormat="1" applyFont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4" fontId="25" fillId="0" borderId="0" xfId="0" applyNumberFormat="1" applyFont="1"/>
    <xf numFmtId="166" fontId="33" fillId="0" borderId="12" xfId="0" applyNumberFormat="1" applyFont="1" applyBorder="1"/>
    <xf numFmtId="166" fontId="33" fillId="0" borderId="13" xfId="0" applyNumberFormat="1" applyFont="1" applyBorder="1"/>
    <xf numFmtId="4" fontId="34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3" fillId="0" borderId="22" xfId="0" applyFont="1" applyBorder="1" applyAlignment="1">
      <alignment horizontal="center" vertical="center"/>
    </xf>
    <xf numFmtId="49" fontId="23" fillId="0" borderId="22" xfId="0" applyNumberFormat="1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center" vertical="center" wrapText="1"/>
    </xf>
    <xf numFmtId="167" fontId="23" fillId="0" borderId="22" xfId="0" applyNumberFormat="1" applyFont="1" applyBorder="1" applyAlignment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center" vertical="center"/>
    </xf>
    <xf numFmtId="166" fontId="24" fillId="0" borderId="0" xfId="0" applyNumberFormat="1" applyFont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7" fillId="0" borderId="22" xfId="0" applyFont="1" applyBorder="1" applyAlignment="1">
      <alignment horizontal="center" vertical="center"/>
    </xf>
    <xf numFmtId="49" fontId="37" fillId="0" borderId="22" xfId="0" applyNumberFormat="1" applyFont="1" applyBorder="1" applyAlignment="1">
      <alignment horizontal="left" vertical="center" wrapText="1"/>
    </xf>
    <xf numFmtId="0" fontId="37" fillId="0" borderId="22" xfId="0" applyFont="1" applyBorder="1" applyAlignment="1">
      <alignment horizontal="left" vertical="center" wrapText="1"/>
    </xf>
    <xf numFmtId="0" fontId="37" fillId="0" borderId="22" xfId="0" applyFont="1" applyBorder="1" applyAlignment="1">
      <alignment horizontal="center" vertical="center" wrapText="1"/>
    </xf>
    <xf numFmtId="167" fontId="37" fillId="0" borderId="22" xfId="0" applyNumberFormat="1" applyFont="1" applyBorder="1" applyAlignment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167" fontId="23" fillId="2" borderId="22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4" borderId="6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left" vertical="center"/>
    </xf>
    <xf numFmtId="0" fontId="23" fillId="4" borderId="7" xfId="0" applyFont="1" applyFill="1" applyBorder="1" applyAlignment="1">
      <alignment horizontal="right" vertical="center"/>
    </xf>
    <xf numFmtId="0" fontId="23" fillId="4" borderId="7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3"/>
  <sheetViews>
    <sheetView showGridLines="0" view="pageBreakPreview" zoomScaleNormal="100" zoomScaleSheetLayoutView="100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50000000000003" customHeight="1">
      <c r="AR2" s="215"/>
      <c r="AS2" s="215"/>
      <c r="AT2" s="215"/>
      <c r="AU2" s="215"/>
      <c r="AV2" s="215"/>
      <c r="AW2" s="215"/>
      <c r="AX2" s="215"/>
      <c r="AY2" s="215"/>
      <c r="AZ2" s="215"/>
      <c r="BA2" s="215"/>
      <c r="BB2" s="215"/>
      <c r="BC2" s="215"/>
      <c r="BD2" s="215"/>
      <c r="BE2" s="215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5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>
      <c r="B5" s="20"/>
      <c r="D5" s="24" t="s">
        <v>13</v>
      </c>
      <c r="K5" s="214" t="s">
        <v>14</v>
      </c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R5" s="20"/>
      <c r="BE5" s="211" t="s">
        <v>15</v>
      </c>
      <c r="BS5" s="17" t="s">
        <v>6</v>
      </c>
    </row>
    <row r="6" spans="1:74" ht="36.950000000000003" customHeight="1">
      <c r="B6" s="20"/>
      <c r="D6" s="26" t="s">
        <v>16</v>
      </c>
      <c r="K6" s="216" t="s">
        <v>17</v>
      </c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R6" s="20"/>
      <c r="BE6" s="212"/>
      <c r="BS6" s="17" t="s">
        <v>6</v>
      </c>
    </row>
    <row r="7" spans="1:74" ht="12" customHeight="1">
      <c r="B7" s="20"/>
      <c r="D7" s="27" t="s">
        <v>18</v>
      </c>
      <c r="K7" s="25" t="s">
        <v>1</v>
      </c>
      <c r="AK7" s="27" t="s">
        <v>19</v>
      </c>
      <c r="AN7" s="25" t="s">
        <v>1</v>
      </c>
      <c r="AR7" s="20"/>
      <c r="BE7" s="212"/>
      <c r="BS7" s="17" t="s">
        <v>6</v>
      </c>
    </row>
    <row r="8" spans="1:74" ht="12" customHeight="1">
      <c r="B8" s="20"/>
      <c r="D8" s="27" t="s">
        <v>20</v>
      </c>
      <c r="K8" s="25" t="s">
        <v>21</v>
      </c>
      <c r="AK8" s="27" t="s">
        <v>22</v>
      </c>
      <c r="AN8" s="28" t="s">
        <v>23</v>
      </c>
      <c r="AR8" s="20"/>
      <c r="BE8" s="212"/>
      <c r="BS8" s="17" t="s">
        <v>6</v>
      </c>
    </row>
    <row r="9" spans="1:74" ht="14.45" customHeight="1">
      <c r="B9" s="20"/>
      <c r="AR9" s="20"/>
      <c r="BE9" s="212"/>
      <c r="BS9" s="17" t="s">
        <v>6</v>
      </c>
    </row>
    <row r="10" spans="1:74" ht="12" customHeight="1">
      <c r="B10" s="20"/>
      <c r="D10" s="27" t="s">
        <v>24</v>
      </c>
      <c r="AK10" s="27" t="s">
        <v>25</v>
      </c>
      <c r="AN10" s="25" t="s">
        <v>1</v>
      </c>
      <c r="AR10" s="20"/>
      <c r="BE10" s="212"/>
      <c r="BS10" s="17" t="s">
        <v>6</v>
      </c>
    </row>
    <row r="11" spans="1:74" ht="18.399999999999999" customHeight="1">
      <c r="B11" s="20"/>
      <c r="E11" s="25" t="s">
        <v>26</v>
      </c>
      <c r="AK11" s="27" t="s">
        <v>27</v>
      </c>
      <c r="AN11" s="25" t="s">
        <v>1</v>
      </c>
      <c r="AR11" s="20"/>
      <c r="BE11" s="212"/>
      <c r="BS11" s="17" t="s">
        <v>6</v>
      </c>
    </row>
    <row r="12" spans="1:74" ht="6.95" customHeight="1">
      <c r="B12" s="20"/>
      <c r="AR12" s="20"/>
      <c r="BE12" s="212"/>
      <c r="BS12" s="17" t="s">
        <v>6</v>
      </c>
    </row>
    <row r="13" spans="1:74" ht="12" customHeight="1">
      <c r="B13" s="20"/>
      <c r="D13" s="27" t="s">
        <v>28</v>
      </c>
      <c r="AK13" s="27" t="s">
        <v>25</v>
      </c>
      <c r="AN13" s="29" t="s">
        <v>29</v>
      </c>
      <c r="AR13" s="20"/>
      <c r="BE13" s="212"/>
      <c r="BS13" s="17" t="s">
        <v>6</v>
      </c>
    </row>
    <row r="14" spans="1:74" ht="12.75">
      <c r="B14" s="20"/>
      <c r="E14" s="217" t="s">
        <v>29</v>
      </c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J14" s="218"/>
      <c r="AK14" s="27" t="s">
        <v>27</v>
      </c>
      <c r="AN14" s="29" t="s">
        <v>29</v>
      </c>
      <c r="AR14" s="20"/>
      <c r="BE14" s="212"/>
      <c r="BS14" s="17" t="s">
        <v>6</v>
      </c>
    </row>
    <row r="15" spans="1:74" ht="6.95" customHeight="1">
      <c r="B15" s="20"/>
      <c r="AR15" s="20"/>
      <c r="BE15" s="212"/>
      <c r="BS15" s="17" t="s">
        <v>4</v>
      </c>
    </row>
    <row r="16" spans="1:74" ht="12" customHeight="1">
      <c r="B16" s="20"/>
      <c r="D16" s="27" t="s">
        <v>30</v>
      </c>
      <c r="AK16" s="27" t="s">
        <v>25</v>
      </c>
      <c r="AN16" s="25" t="s">
        <v>1</v>
      </c>
      <c r="AR16" s="20"/>
      <c r="BE16" s="212"/>
      <c r="BS16" s="17" t="s">
        <v>4</v>
      </c>
    </row>
    <row r="17" spans="2:71" ht="18.399999999999999" customHeight="1">
      <c r="B17" s="20"/>
      <c r="E17" s="25" t="s">
        <v>31</v>
      </c>
      <c r="AK17" s="27" t="s">
        <v>27</v>
      </c>
      <c r="AN17" s="25" t="s">
        <v>1</v>
      </c>
      <c r="AR17" s="20"/>
      <c r="BE17" s="212"/>
      <c r="BS17" s="17" t="s">
        <v>32</v>
      </c>
    </row>
    <row r="18" spans="2:71" ht="6.95" customHeight="1">
      <c r="B18" s="20"/>
      <c r="AR18" s="20"/>
      <c r="BE18" s="212"/>
      <c r="BS18" s="17" t="s">
        <v>6</v>
      </c>
    </row>
    <row r="19" spans="2:71" ht="12" customHeight="1">
      <c r="B19" s="20"/>
      <c r="D19" s="27" t="s">
        <v>33</v>
      </c>
      <c r="AK19" s="27" t="s">
        <v>25</v>
      </c>
      <c r="AN19" s="25" t="s">
        <v>1</v>
      </c>
      <c r="AR19" s="20"/>
      <c r="BE19" s="212"/>
      <c r="BS19" s="17" t="s">
        <v>6</v>
      </c>
    </row>
    <row r="20" spans="2:71" ht="18.399999999999999" customHeight="1">
      <c r="B20" s="20"/>
      <c r="E20" s="25" t="s">
        <v>34</v>
      </c>
      <c r="AK20" s="27" t="s">
        <v>27</v>
      </c>
      <c r="AN20" s="25" t="s">
        <v>1</v>
      </c>
      <c r="AR20" s="20"/>
      <c r="BE20" s="212"/>
      <c r="BS20" s="17" t="s">
        <v>32</v>
      </c>
    </row>
    <row r="21" spans="2:71" ht="6.95" customHeight="1">
      <c r="B21" s="20"/>
      <c r="AR21" s="20"/>
      <c r="BE21" s="212"/>
    </row>
    <row r="22" spans="2:71" ht="12" customHeight="1">
      <c r="B22" s="20"/>
      <c r="D22" s="27" t="s">
        <v>35</v>
      </c>
      <c r="AR22" s="20"/>
      <c r="BE22" s="212"/>
    </row>
    <row r="23" spans="2:71" ht="160.5" customHeight="1">
      <c r="B23" s="20"/>
      <c r="E23" s="219" t="s">
        <v>36</v>
      </c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R23" s="20"/>
      <c r="BE23" s="212"/>
    </row>
    <row r="24" spans="2:71" ht="6.95" customHeight="1">
      <c r="B24" s="20"/>
      <c r="AR24" s="20"/>
      <c r="BE24" s="212"/>
    </row>
    <row r="25" spans="2:7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12"/>
    </row>
    <row r="26" spans="2:71" s="1" customFormat="1" ht="25.9" customHeight="1">
      <c r="B26" s="32"/>
      <c r="D26" s="33" t="s">
        <v>37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20">
        <f>ROUND(AG94,2)</f>
        <v>0</v>
      </c>
      <c r="AL26" s="221"/>
      <c r="AM26" s="221"/>
      <c r="AN26" s="221"/>
      <c r="AO26" s="221"/>
      <c r="AR26" s="32"/>
      <c r="BE26" s="212"/>
    </row>
    <row r="27" spans="2:71" s="1" customFormat="1" ht="6.95" customHeight="1">
      <c r="B27" s="32"/>
      <c r="AR27" s="32"/>
      <c r="BE27" s="212"/>
    </row>
    <row r="28" spans="2:71" s="1" customFormat="1" ht="12.75">
      <c r="B28" s="32"/>
      <c r="L28" s="222" t="s">
        <v>38</v>
      </c>
      <c r="M28" s="222"/>
      <c r="N28" s="222"/>
      <c r="O28" s="222"/>
      <c r="P28" s="222"/>
      <c r="W28" s="222" t="s">
        <v>39</v>
      </c>
      <c r="X28" s="222"/>
      <c r="Y28" s="222"/>
      <c r="Z28" s="222"/>
      <c r="AA28" s="222"/>
      <c r="AB28" s="222"/>
      <c r="AC28" s="222"/>
      <c r="AD28" s="222"/>
      <c r="AE28" s="222"/>
      <c r="AK28" s="222" t="s">
        <v>40</v>
      </c>
      <c r="AL28" s="222"/>
      <c r="AM28" s="222"/>
      <c r="AN28" s="222"/>
      <c r="AO28" s="222"/>
      <c r="AR28" s="32"/>
      <c r="BE28" s="212"/>
    </row>
    <row r="29" spans="2:71" s="2" customFormat="1" ht="14.45" customHeight="1">
      <c r="B29" s="36"/>
      <c r="D29" s="27" t="s">
        <v>41</v>
      </c>
      <c r="F29" s="27" t="s">
        <v>42</v>
      </c>
      <c r="L29" s="225">
        <v>0.21</v>
      </c>
      <c r="M29" s="224"/>
      <c r="N29" s="224"/>
      <c r="O29" s="224"/>
      <c r="P29" s="224"/>
      <c r="W29" s="223">
        <f>ROUND(AZ94, 2)</f>
        <v>0</v>
      </c>
      <c r="X29" s="224"/>
      <c r="Y29" s="224"/>
      <c r="Z29" s="224"/>
      <c r="AA29" s="224"/>
      <c r="AB29" s="224"/>
      <c r="AC29" s="224"/>
      <c r="AD29" s="224"/>
      <c r="AE29" s="224"/>
      <c r="AK29" s="223">
        <f>ROUND(AV94, 2)</f>
        <v>0</v>
      </c>
      <c r="AL29" s="224"/>
      <c r="AM29" s="224"/>
      <c r="AN29" s="224"/>
      <c r="AO29" s="224"/>
      <c r="AR29" s="36"/>
      <c r="BE29" s="213"/>
    </row>
    <row r="30" spans="2:71" s="2" customFormat="1" ht="14.45" customHeight="1">
      <c r="B30" s="36"/>
      <c r="F30" s="27" t="s">
        <v>43</v>
      </c>
      <c r="L30" s="225">
        <v>0.12</v>
      </c>
      <c r="M30" s="224"/>
      <c r="N30" s="224"/>
      <c r="O30" s="224"/>
      <c r="P30" s="224"/>
      <c r="W30" s="223">
        <f>ROUND(BA94, 2)</f>
        <v>0</v>
      </c>
      <c r="X30" s="224"/>
      <c r="Y30" s="224"/>
      <c r="Z30" s="224"/>
      <c r="AA30" s="224"/>
      <c r="AB30" s="224"/>
      <c r="AC30" s="224"/>
      <c r="AD30" s="224"/>
      <c r="AE30" s="224"/>
      <c r="AK30" s="223">
        <f>ROUND(AW94, 2)</f>
        <v>0</v>
      </c>
      <c r="AL30" s="224"/>
      <c r="AM30" s="224"/>
      <c r="AN30" s="224"/>
      <c r="AO30" s="224"/>
      <c r="AR30" s="36"/>
      <c r="BE30" s="213"/>
    </row>
    <row r="31" spans="2:71" s="2" customFormat="1" ht="14.45" hidden="1" customHeight="1">
      <c r="B31" s="36"/>
      <c r="F31" s="27" t="s">
        <v>44</v>
      </c>
      <c r="L31" s="225">
        <v>0.21</v>
      </c>
      <c r="M31" s="224"/>
      <c r="N31" s="224"/>
      <c r="O31" s="224"/>
      <c r="P31" s="224"/>
      <c r="W31" s="223">
        <f>ROUND(BB94, 2)</f>
        <v>0</v>
      </c>
      <c r="X31" s="224"/>
      <c r="Y31" s="224"/>
      <c r="Z31" s="224"/>
      <c r="AA31" s="224"/>
      <c r="AB31" s="224"/>
      <c r="AC31" s="224"/>
      <c r="AD31" s="224"/>
      <c r="AE31" s="224"/>
      <c r="AK31" s="223">
        <v>0</v>
      </c>
      <c r="AL31" s="224"/>
      <c r="AM31" s="224"/>
      <c r="AN31" s="224"/>
      <c r="AO31" s="224"/>
      <c r="AR31" s="36"/>
      <c r="BE31" s="213"/>
    </row>
    <row r="32" spans="2:71" s="2" customFormat="1" ht="14.45" hidden="1" customHeight="1">
      <c r="B32" s="36"/>
      <c r="F32" s="27" t="s">
        <v>45</v>
      </c>
      <c r="L32" s="225">
        <v>0.12</v>
      </c>
      <c r="M32" s="224"/>
      <c r="N32" s="224"/>
      <c r="O32" s="224"/>
      <c r="P32" s="224"/>
      <c r="W32" s="223">
        <f>ROUND(BC94, 2)</f>
        <v>0</v>
      </c>
      <c r="X32" s="224"/>
      <c r="Y32" s="224"/>
      <c r="Z32" s="224"/>
      <c r="AA32" s="224"/>
      <c r="AB32" s="224"/>
      <c r="AC32" s="224"/>
      <c r="AD32" s="224"/>
      <c r="AE32" s="224"/>
      <c r="AK32" s="223">
        <v>0</v>
      </c>
      <c r="AL32" s="224"/>
      <c r="AM32" s="224"/>
      <c r="AN32" s="224"/>
      <c r="AO32" s="224"/>
      <c r="AR32" s="36"/>
      <c r="BE32" s="213"/>
    </row>
    <row r="33" spans="2:57" s="2" customFormat="1" ht="14.45" hidden="1" customHeight="1">
      <c r="B33" s="36"/>
      <c r="F33" s="27" t="s">
        <v>46</v>
      </c>
      <c r="L33" s="225">
        <v>0</v>
      </c>
      <c r="M33" s="224"/>
      <c r="N33" s="224"/>
      <c r="O33" s="224"/>
      <c r="P33" s="224"/>
      <c r="W33" s="223">
        <f>ROUND(BD94, 2)</f>
        <v>0</v>
      </c>
      <c r="X33" s="224"/>
      <c r="Y33" s="224"/>
      <c r="Z33" s="224"/>
      <c r="AA33" s="224"/>
      <c r="AB33" s="224"/>
      <c r="AC33" s="224"/>
      <c r="AD33" s="224"/>
      <c r="AE33" s="224"/>
      <c r="AK33" s="223">
        <v>0</v>
      </c>
      <c r="AL33" s="224"/>
      <c r="AM33" s="224"/>
      <c r="AN33" s="224"/>
      <c r="AO33" s="224"/>
      <c r="AR33" s="36"/>
      <c r="BE33" s="213"/>
    </row>
    <row r="34" spans="2:57" s="1" customFormat="1" ht="6.95" customHeight="1">
      <c r="B34" s="32"/>
      <c r="AR34" s="32"/>
      <c r="BE34" s="212"/>
    </row>
    <row r="35" spans="2:57" s="1" customFormat="1" ht="25.9" customHeight="1">
      <c r="B35" s="32"/>
      <c r="C35" s="37"/>
      <c r="D35" s="38" t="s">
        <v>47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48</v>
      </c>
      <c r="U35" s="39"/>
      <c r="V35" s="39"/>
      <c r="W35" s="39"/>
      <c r="X35" s="229" t="s">
        <v>49</v>
      </c>
      <c r="Y35" s="227"/>
      <c r="Z35" s="227"/>
      <c r="AA35" s="227"/>
      <c r="AB35" s="227"/>
      <c r="AC35" s="39"/>
      <c r="AD35" s="39"/>
      <c r="AE35" s="39"/>
      <c r="AF35" s="39"/>
      <c r="AG35" s="39"/>
      <c r="AH35" s="39"/>
      <c r="AI35" s="39"/>
      <c r="AJ35" s="39"/>
      <c r="AK35" s="226">
        <f>SUM(AK26:AK33)</f>
        <v>0</v>
      </c>
      <c r="AL35" s="227"/>
      <c r="AM35" s="227"/>
      <c r="AN35" s="227"/>
      <c r="AO35" s="228"/>
      <c r="AP35" s="37"/>
      <c r="AQ35" s="37"/>
      <c r="AR35" s="32"/>
    </row>
    <row r="36" spans="2:57" s="1" customFormat="1" ht="6.95" customHeight="1">
      <c r="B36" s="32"/>
      <c r="AR36" s="32"/>
    </row>
    <row r="37" spans="2:57" s="1" customFormat="1" ht="14.45" customHeight="1">
      <c r="B37" s="32"/>
      <c r="AR37" s="32"/>
    </row>
    <row r="38" spans="2:57" ht="14.45" customHeight="1">
      <c r="B38" s="20"/>
      <c r="AR38" s="20"/>
    </row>
    <row r="39" spans="2:57" ht="14.45" customHeight="1">
      <c r="B39" s="20"/>
      <c r="AR39" s="20"/>
    </row>
    <row r="40" spans="2:57" ht="14.45" customHeight="1">
      <c r="B40" s="20"/>
      <c r="AR40" s="20"/>
    </row>
    <row r="41" spans="2:57" ht="14.45" customHeight="1">
      <c r="B41" s="20"/>
      <c r="AR41" s="20"/>
    </row>
    <row r="42" spans="2:57" ht="14.45" customHeight="1">
      <c r="B42" s="20"/>
      <c r="AR42" s="20"/>
    </row>
    <row r="43" spans="2:57" ht="14.45" customHeight="1">
      <c r="B43" s="20"/>
      <c r="AR43" s="20"/>
    </row>
    <row r="44" spans="2:57" ht="14.45" customHeight="1">
      <c r="B44" s="20"/>
      <c r="AR44" s="20"/>
    </row>
    <row r="45" spans="2:57" ht="14.45" customHeight="1">
      <c r="B45" s="20"/>
      <c r="AR45" s="20"/>
    </row>
    <row r="46" spans="2:57" ht="14.45" customHeight="1">
      <c r="B46" s="20"/>
      <c r="AR46" s="20"/>
    </row>
    <row r="47" spans="2:57" ht="14.45" customHeight="1">
      <c r="B47" s="20"/>
      <c r="AR47" s="20"/>
    </row>
    <row r="48" spans="2:57" ht="14.45" customHeight="1">
      <c r="B48" s="20"/>
      <c r="AR48" s="20"/>
    </row>
    <row r="49" spans="2:44" s="1" customFormat="1" ht="14.45" customHeight="1">
      <c r="B49" s="32"/>
      <c r="D49" s="41" t="s">
        <v>50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51</v>
      </c>
      <c r="AI49" s="42"/>
      <c r="AJ49" s="42"/>
      <c r="AK49" s="42"/>
      <c r="AL49" s="42"/>
      <c r="AM49" s="42"/>
      <c r="AN49" s="42"/>
      <c r="AO49" s="42"/>
      <c r="AR49" s="32"/>
    </row>
    <row r="50" spans="2:44" ht="11.25">
      <c r="B50" s="20"/>
      <c r="AR50" s="20"/>
    </row>
    <row r="51" spans="2:44" ht="11.25">
      <c r="B51" s="20"/>
      <c r="AR51" s="20"/>
    </row>
    <row r="52" spans="2:44" ht="11.25">
      <c r="B52" s="20"/>
      <c r="AR52" s="20"/>
    </row>
    <row r="53" spans="2:44" ht="11.25">
      <c r="B53" s="20"/>
      <c r="AR53" s="20"/>
    </row>
    <row r="54" spans="2:44" ht="11.25">
      <c r="B54" s="20"/>
      <c r="AR54" s="20"/>
    </row>
    <row r="55" spans="2:44" ht="11.25">
      <c r="B55" s="20"/>
      <c r="AR55" s="20"/>
    </row>
    <row r="56" spans="2:44" ht="11.25">
      <c r="B56" s="20"/>
      <c r="AR56" s="20"/>
    </row>
    <row r="57" spans="2:44" ht="11.25">
      <c r="B57" s="20"/>
      <c r="AR57" s="20"/>
    </row>
    <row r="58" spans="2:44" ht="11.25">
      <c r="B58" s="20"/>
      <c r="AR58" s="20"/>
    </row>
    <row r="59" spans="2:44" ht="11.25">
      <c r="B59" s="20"/>
      <c r="AR59" s="20"/>
    </row>
    <row r="60" spans="2:44" s="1" customFormat="1" ht="12.75">
      <c r="B60" s="32"/>
      <c r="D60" s="43" t="s">
        <v>52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3" t="s">
        <v>53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3" t="s">
        <v>52</v>
      </c>
      <c r="AI60" s="34"/>
      <c r="AJ60" s="34"/>
      <c r="AK60" s="34"/>
      <c r="AL60" s="34"/>
      <c r="AM60" s="43" t="s">
        <v>53</v>
      </c>
      <c r="AN60" s="34"/>
      <c r="AO60" s="34"/>
      <c r="AR60" s="32"/>
    </row>
    <row r="61" spans="2:44" ht="11.25">
      <c r="B61" s="20"/>
      <c r="AR61" s="20"/>
    </row>
    <row r="62" spans="2:44" ht="11.25">
      <c r="B62" s="20"/>
      <c r="AR62" s="20"/>
    </row>
    <row r="63" spans="2:44" ht="11.25">
      <c r="B63" s="20"/>
      <c r="AR63" s="20"/>
    </row>
    <row r="64" spans="2:44" s="1" customFormat="1" ht="12.75">
      <c r="B64" s="32"/>
      <c r="D64" s="41" t="s">
        <v>54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1" t="s">
        <v>55</v>
      </c>
      <c r="AI64" s="42"/>
      <c r="AJ64" s="42"/>
      <c r="AK64" s="42"/>
      <c r="AL64" s="42"/>
      <c r="AM64" s="42"/>
      <c r="AN64" s="42"/>
      <c r="AO64" s="42"/>
      <c r="AR64" s="32"/>
    </row>
    <row r="65" spans="2:44" ht="11.25">
      <c r="B65" s="20"/>
      <c r="AR65" s="20"/>
    </row>
    <row r="66" spans="2:44" ht="11.25">
      <c r="B66" s="20"/>
      <c r="AR66" s="20"/>
    </row>
    <row r="67" spans="2:44" ht="11.25">
      <c r="B67" s="20"/>
      <c r="AR67" s="20"/>
    </row>
    <row r="68" spans="2:44" ht="11.25">
      <c r="B68" s="20"/>
      <c r="AR68" s="20"/>
    </row>
    <row r="69" spans="2:44" ht="11.25">
      <c r="B69" s="20"/>
      <c r="AR69" s="20"/>
    </row>
    <row r="70" spans="2:44" ht="11.25">
      <c r="B70" s="20"/>
      <c r="AR70" s="20"/>
    </row>
    <row r="71" spans="2:44" ht="11.25">
      <c r="B71" s="20"/>
      <c r="AR71" s="20"/>
    </row>
    <row r="72" spans="2:44" ht="11.25">
      <c r="B72" s="20"/>
      <c r="AR72" s="20"/>
    </row>
    <row r="73" spans="2:44" ht="11.25">
      <c r="B73" s="20"/>
      <c r="AR73" s="20"/>
    </row>
    <row r="74" spans="2:44" ht="11.25">
      <c r="B74" s="20"/>
      <c r="AR74" s="20"/>
    </row>
    <row r="75" spans="2:44" s="1" customFormat="1" ht="12.75">
      <c r="B75" s="32"/>
      <c r="D75" s="43" t="s">
        <v>52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3" t="s">
        <v>53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3" t="s">
        <v>52</v>
      </c>
      <c r="AI75" s="34"/>
      <c r="AJ75" s="34"/>
      <c r="AK75" s="34"/>
      <c r="AL75" s="34"/>
      <c r="AM75" s="43" t="s">
        <v>53</v>
      </c>
      <c r="AN75" s="34"/>
      <c r="AO75" s="34"/>
      <c r="AR75" s="32"/>
    </row>
    <row r="76" spans="2:44" s="1" customFormat="1" ht="11.25">
      <c r="B76" s="32"/>
      <c r="AR76" s="32"/>
    </row>
    <row r="77" spans="2:44" s="1" customFormat="1" ht="6.9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2"/>
    </row>
    <row r="81" spans="1:91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2"/>
    </row>
    <row r="82" spans="1:91" s="1" customFormat="1" ht="24.95" customHeight="1">
      <c r="B82" s="32"/>
      <c r="C82" s="21" t="s">
        <v>56</v>
      </c>
      <c r="AR82" s="32"/>
    </row>
    <row r="83" spans="1:91" s="1" customFormat="1" ht="6.95" customHeight="1">
      <c r="B83" s="32"/>
      <c r="AR83" s="32"/>
    </row>
    <row r="84" spans="1:91" s="3" customFormat="1" ht="12" customHeight="1">
      <c r="B84" s="48"/>
      <c r="C84" s="27" t="s">
        <v>13</v>
      </c>
      <c r="L84" s="3" t="str">
        <f>K5</f>
        <v>05_2024</v>
      </c>
      <c r="AR84" s="48"/>
    </row>
    <row r="85" spans="1:91" s="4" customFormat="1" ht="36.950000000000003" customHeight="1">
      <c r="B85" s="49"/>
      <c r="C85" s="50" t="s">
        <v>16</v>
      </c>
      <c r="L85" s="192" t="str">
        <f>K6</f>
        <v>ŠATNY FOTBALOVÉHO KLUBU S HYGIENICKÝM ZÁZEMÍM PRO DIVÁKY V OBCI HULICE</v>
      </c>
      <c r="M85" s="193"/>
      <c r="N85" s="193"/>
      <c r="O85" s="193"/>
      <c r="P85" s="193"/>
      <c r="Q85" s="193"/>
      <c r="R85" s="193"/>
      <c r="S85" s="193"/>
      <c r="T85" s="193"/>
      <c r="U85" s="193"/>
      <c r="V85" s="193"/>
      <c r="W85" s="193"/>
      <c r="X85" s="193"/>
      <c r="Y85" s="193"/>
      <c r="Z85" s="193"/>
      <c r="AA85" s="193"/>
      <c r="AB85" s="193"/>
      <c r="AC85" s="193"/>
      <c r="AD85" s="193"/>
      <c r="AE85" s="193"/>
      <c r="AF85" s="193"/>
      <c r="AG85" s="193"/>
      <c r="AH85" s="193"/>
      <c r="AI85" s="193"/>
      <c r="AJ85" s="193"/>
      <c r="AR85" s="49"/>
    </row>
    <row r="86" spans="1:91" s="1" customFormat="1" ht="6.95" customHeight="1">
      <c r="B86" s="32"/>
      <c r="AR86" s="32"/>
    </row>
    <row r="87" spans="1:91" s="1" customFormat="1" ht="12" customHeight="1">
      <c r="B87" s="32"/>
      <c r="C87" s="27" t="s">
        <v>20</v>
      </c>
      <c r="L87" s="51" t="str">
        <f>IF(K8="","",K8)</f>
        <v>Obec Hulice, 257 63 Trhový Štěpánov</v>
      </c>
      <c r="AI87" s="27" t="s">
        <v>22</v>
      </c>
      <c r="AM87" s="194" t="str">
        <f>IF(AN8= "","",AN8)</f>
        <v>20. 5. 2024</v>
      </c>
      <c r="AN87" s="194"/>
      <c r="AR87" s="32"/>
    </row>
    <row r="88" spans="1:91" s="1" customFormat="1" ht="6.95" customHeight="1">
      <c r="B88" s="32"/>
      <c r="AR88" s="32"/>
    </row>
    <row r="89" spans="1:91" s="1" customFormat="1" ht="15.2" customHeight="1">
      <c r="B89" s="32"/>
      <c r="C89" s="27" t="s">
        <v>24</v>
      </c>
      <c r="L89" s="3" t="str">
        <f>IF(E11= "","",E11)</f>
        <v>Obec Hulice, č. p. 33, 257 63 Trhový Štěpánov</v>
      </c>
      <c r="AI89" s="27" t="s">
        <v>30</v>
      </c>
      <c r="AM89" s="195" t="str">
        <f>IF(E17="","",E17)</f>
        <v xml:space="preserve">Ing.arch. Jiří Dvořák </v>
      </c>
      <c r="AN89" s="196"/>
      <c r="AO89" s="196"/>
      <c r="AP89" s="196"/>
      <c r="AR89" s="32"/>
      <c r="AS89" s="197" t="s">
        <v>57</v>
      </c>
      <c r="AT89" s="198"/>
      <c r="AU89" s="53"/>
      <c r="AV89" s="53"/>
      <c r="AW89" s="53"/>
      <c r="AX89" s="53"/>
      <c r="AY89" s="53"/>
      <c r="AZ89" s="53"/>
      <c r="BA89" s="53"/>
      <c r="BB89" s="53"/>
      <c r="BC89" s="53"/>
      <c r="BD89" s="54"/>
    </row>
    <row r="90" spans="1:91" s="1" customFormat="1" ht="15.2" customHeight="1">
      <c r="B90" s="32"/>
      <c r="C90" s="27" t="s">
        <v>28</v>
      </c>
      <c r="L90" s="3" t="str">
        <f>IF(E14= "Vyplň údaj","",E14)</f>
        <v/>
      </c>
      <c r="AI90" s="27" t="s">
        <v>33</v>
      </c>
      <c r="AM90" s="195" t="str">
        <f>IF(E20="","",E20)</f>
        <v>Vladimír Mrázek</v>
      </c>
      <c r="AN90" s="196"/>
      <c r="AO90" s="196"/>
      <c r="AP90" s="196"/>
      <c r="AR90" s="32"/>
      <c r="AS90" s="199"/>
      <c r="AT90" s="200"/>
      <c r="BD90" s="56"/>
    </row>
    <row r="91" spans="1:91" s="1" customFormat="1" ht="10.9" customHeight="1">
      <c r="B91" s="32"/>
      <c r="AR91" s="32"/>
      <c r="AS91" s="199"/>
      <c r="AT91" s="200"/>
      <c r="BD91" s="56"/>
    </row>
    <row r="92" spans="1:91" s="1" customFormat="1" ht="29.25" customHeight="1">
      <c r="B92" s="32"/>
      <c r="C92" s="201" t="s">
        <v>58</v>
      </c>
      <c r="D92" s="202"/>
      <c r="E92" s="202"/>
      <c r="F92" s="202"/>
      <c r="G92" s="202"/>
      <c r="H92" s="57"/>
      <c r="I92" s="204" t="s">
        <v>59</v>
      </c>
      <c r="J92" s="202"/>
      <c r="K92" s="202"/>
      <c r="L92" s="202"/>
      <c r="M92" s="202"/>
      <c r="N92" s="202"/>
      <c r="O92" s="202"/>
      <c r="P92" s="202"/>
      <c r="Q92" s="202"/>
      <c r="R92" s="202"/>
      <c r="S92" s="202"/>
      <c r="T92" s="202"/>
      <c r="U92" s="202"/>
      <c r="V92" s="202"/>
      <c r="W92" s="202"/>
      <c r="X92" s="202"/>
      <c r="Y92" s="202"/>
      <c r="Z92" s="202"/>
      <c r="AA92" s="202"/>
      <c r="AB92" s="202"/>
      <c r="AC92" s="202"/>
      <c r="AD92" s="202"/>
      <c r="AE92" s="202"/>
      <c r="AF92" s="202"/>
      <c r="AG92" s="203" t="s">
        <v>60</v>
      </c>
      <c r="AH92" s="202"/>
      <c r="AI92" s="202"/>
      <c r="AJ92" s="202"/>
      <c r="AK92" s="202"/>
      <c r="AL92" s="202"/>
      <c r="AM92" s="202"/>
      <c r="AN92" s="204" t="s">
        <v>61</v>
      </c>
      <c r="AO92" s="202"/>
      <c r="AP92" s="205"/>
      <c r="AQ92" s="58" t="s">
        <v>62</v>
      </c>
      <c r="AR92" s="32"/>
      <c r="AS92" s="59" t="s">
        <v>63</v>
      </c>
      <c r="AT92" s="60" t="s">
        <v>64</v>
      </c>
      <c r="AU92" s="60" t="s">
        <v>65</v>
      </c>
      <c r="AV92" s="60" t="s">
        <v>66</v>
      </c>
      <c r="AW92" s="60" t="s">
        <v>67</v>
      </c>
      <c r="AX92" s="60" t="s">
        <v>68</v>
      </c>
      <c r="AY92" s="60" t="s">
        <v>69</v>
      </c>
      <c r="AZ92" s="60" t="s">
        <v>70</v>
      </c>
      <c r="BA92" s="60" t="s">
        <v>71</v>
      </c>
      <c r="BB92" s="60" t="s">
        <v>72</v>
      </c>
      <c r="BC92" s="60" t="s">
        <v>73</v>
      </c>
      <c r="BD92" s="61" t="s">
        <v>74</v>
      </c>
    </row>
    <row r="93" spans="1:91" s="1" customFormat="1" ht="10.9" customHeight="1">
      <c r="B93" s="32"/>
      <c r="AR93" s="32"/>
      <c r="AS93" s="62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4"/>
    </row>
    <row r="94" spans="1:91" s="5" customFormat="1" ht="32.450000000000003" customHeight="1">
      <c r="B94" s="63"/>
      <c r="C94" s="64" t="s">
        <v>75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209">
        <f>ROUND(SUM(AG95:AG101),2)</f>
        <v>0</v>
      </c>
      <c r="AH94" s="209"/>
      <c r="AI94" s="209"/>
      <c r="AJ94" s="209"/>
      <c r="AK94" s="209"/>
      <c r="AL94" s="209"/>
      <c r="AM94" s="209"/>
      <c r="AN94" s="210">
        <f t="shared" ref="AN94:AN101" si="0">SUM(AG94,AT94)</f>
        <v>0</v>
      </c>
      <c r="AO94" s="210"/>
      <c r="AP94" s="210"/>
      <c r="AQ94" s="67" t="s">
        <v>1</v>
      </c>
      <c r="AR94" s="63"/>
      <c r="AS94" s="68">
        <f>ROUND(SUM(AS95:AS101),2)</f>
        <v>0</v>
      </c>
      <c r="AT94" s="69">
        <f t="shared" ref="AT94:AT101" si="1">ROUND(SUM(AV94:AW94),2)</f>
        <v>0</v>
      </c>
      <c r="AU94" s="70">
        <f>ROUND(SUM(AU95:AU101),5)</f>
        <v>0</v>
      </c>
      <c r="AV94" s="69">
        <f>ROUND(AZ94*L29,2)</f>
        <v>0</v>
      </c>
      <c r="AW94" s="69">
        <f>ROUND(BA94*L30,2)</f>
        <v>0</v>
      </c>
      <c r="AX94" s="69">
        <f>ROUND(BB94*L29,2)</f>
        <v>0</v>
      </c>
      <c r="AY94" s="69">
        <f>ROUND(BC94*L30,2)</f>
        <v>0</v>
      </c>
      <c r="AZ94" s="69">
        <f>ROUND(SUM(AZ95:AZ101),2)</f>
        <v>0</v>
      </c>
      <c r="BA94" s="69">
        <f>ROUND(SUM(BA95:BA101),2)</f>
        <v>0</v>
      </c>
      <c r="BB94" s="69">
        <f>ROUND(SUM(BB95:BB101),2)</f>
        <v>0</v>
      </c>
      <c r="BC94" s="69">
        <f>ROUND(SUM(BC95:BC101),2)</f>
        <v>0</v>
      </c>
      <c r="BD94" s="71">
        <f>ROUND(SUM(BD95:BD101),2)</f>
        <v>0</v>
      </c>
      <c r="BS94" s="72" t="s">
        <v>76</v>
      </c>
      <c r="BT94" s="72" t="s">
        <v>77</v>
      </c>
      <c r="BU94" s="73" t="s">
        <v>78</v>
      </c>
      <c r="BV94" s="72" t="s">
        <v>79</v>
      </c>
      <c r="BW94" s="72" t="s">
        <v>5</v>
      </c>
      <c r="BX94" s="72" t="s">
        <v>80</v>
      </c>
      <c r="CL94" s="72" t="s">
        <v>1</v>
      </c>
    </row>
    <row r="95" spans="1:91" s="6" customFormat="1" ht="16.5" customHeight="1">
      <c r="A95" s="74" t="s">
        <v>81</v>
      </c>
      <c r="B95" s="75"/>
      <c r="C95" s="76"/>
      <c r="D95" s="206" t="s">
        <v>82</v>
      </c>
      <c r="E95" s="206"/>
      <c r="F95" s="206"/>
      <c r="G95" s="206"/>
      <c r="H95" s="206"/>
      <c r="I95" s="77"/>
      <c r="J95" s="206" t="s">
        <v>83</v>
      </c>
      <c r="K95" s="206"/>
      <c r="L95" s="206"/>
      <c r="M95" s="206"/>
      <c r="N95" s="206"/>
      <c r="O95" s="206"/>
      <c r="P95" s="206"/>
      <c r="Q95" s="206"/>
      <c r="R95" s="206"/>
      <c r="S95" s="206"/>
      <c r="T95" s="206"/>
      <c r="U95" s="206"/>
      <c r="V95" s="206"/>
      <c r="W95" s="206"/>
      <c r="X95" s="206"/>
      <c r="Y95" s="206"/>
      <c r="Z95" s="206"/>
      <c r="AA95" s="206"/>
      <c r="AB95" s="206"/>
      <c r="AC95" s="206"/>
      <c r="AD95" s="206"/>
      <c r="AE95" s="206"/>
      <c r="AF95" s="206"/>
      <c r="AG95" s="207">
        <f>'01 - VEDLEJŠÍ A OSTATNÍ N...'!J30</f>
        <v>0</v>
      </c>
      <c r="AH95" s="208"/>
      <c r="AI95" s="208"/>
      <c r="AJ95" s="208"/>
      <c r="AK95" s="208"/>
      <c r="AL95" s="208"/>
      <c r="AM95" s="208"/>
      <c r="AN95" s="207">
        <f t="shared" si="0"/>
        <v>0</v>
      </c>
      <c r="AO95" s="208"/>
      <c r="AP95" s="208"/>
      <c r="AQ95" s="78" t="s">
        <v>84</v>
      </c>
      <c r="AR95" s="75"/>
      <c r="AS95" s="79">
        <v>0</v>
      </c>
      <c r="AT95" s="80">
        <f t="shared" si="1"/>
        <v>0</v>
      </c>
      <c r="AU95" s="81">
        <f>'01 - VEDLEJŠÍ A OSTATNÍ N...'!P120</f>
        <v>0</v>
      </c>
      <c r="AV95" s="80">
        <f>'01 - VEDLEJŠÍ A OSTATNÍ N...'!J33</f>
        <v>0</v>
      </c>
      <c r="AW95" s="80">
        <f>'01 - VEDLEJŠÍ A OSTATNÍ N...'!J34</f>
        <v>0</v>
      </c>
      <c r="AX95" s="80">
        <f>'01 - VEDLEJŠÍ A OSTATNÍ N...'!J35</f>
        <v>0</v>
      </c>
      <c r="AY95" s="80">
        <f>'01 - VEDLEJŠÍ A OSTATNÍ N...'!J36</f>
        <v>0</v>
      </c>
      <c r="AZ95" s="80">
        <f>'01 - VEDLEJŠÍ A OSTATNÍ N...'!F33</f>
        <v>0</v>
      </c>
      <c r="BA95" s="80">
        <f>'01 - VEDLEJŠÍ A OSTATNÍ N...'!F34</f>
        <v>0</v>
      </c>
      <c r="BB95" s="80">
        <f>'01 - VEDLEJŠÍ A OSTATNÍ N...'!F35</f>
        <v>0</v>
      </c>
      <c r="BC95" s="80">
        <f>'01 - VEDLEJŠÍ A OSTATNÍ N...'!F36</f>
        <v>0</v>
      </c>
      <c r="BD95" s="82">
        <f>'01 - VEDLEJŠÍ A OSTATNÍ N...'!F37</f>
        <v>0</v>
      </c>
      <c r="BT95" s="83" t="s">
        <v>85</v>
      </c>
      <c r="BV95" s="83" t="s">
        <v>79</v>
      </c>
      <c r="BW95" s="83" t="s">
        <v>86</v>
      </c>
      <c r="BX95" s="83" t="s">
        <v>5</v>
      </c>
      <c r="CL95" s="83" t="s">
        <v>1</v>
      </c>
      <c r="CM95" s="83" t="s">
        <v>87</v>
      </c>
    </row>
    <row r="96" spans="1:91" s="6" customFormat="1" ht="16.5" customHeight="1">
      <c r="A96" s="74" t="s">
        <v>81</v>
      </c>
      <c r="B96" s="75"/>
      <c r="C96" s="76"/>
      <c r="D96" s="206" t="s">
        <v>88</v>
      </c>
      <c r="E96" s="206"/>
      <c r="F96" s="206"/>
      <c r="G96" s="206"/>
      <c r="H96" s="206"/>
      <c r="I96" s="77"/>
      <c r="J96" s="206" t="s">
        <v>89</v>
      </c>
      <c r="K96" s="206"/>
      <c r="L96" s="206"/>
      <c r="M96" s="206"/>
      <c r="N96" s="206"/>
      <c r="O96" s="206"/>
      <c r="P96" s="206"/>
      <c r="Q96" s="206"/>
      <c r="R96" s="206"/>
      <c r="S96" s="206"/>
      <c r="T96" s="206"/>
      <c r="U96" s="206"/>
      <c r="V96" s="206"/>
      <c r="W96" s="206"/>
      <c r="X96" s="206"/>
      <c r="Y96" s="206"/>
      <c r="Z96" s="206"/>
      <c r="AA96" s="206"/>
      <c r="AB96" s="206"/>
      <c r="AC96" s="206"/>
      <c r="AD96" s="206"/>
      <c r="AE96" s="206"/>
      <c r="AF96" s="206"/>
      <c r="AG96" s="207">
        <f>'02 - BOURACÍ PRÁCE'!J30</f>
        <v>0</v>
      </c>
      <c r="AH96" s="208"/>
      <c r="AI96" s="208"/>
      <c r="AJ96" s="208"/>
      <c r="AK96" s="208"/>
      <c r="AL96" s="208"/>
      <c r="AM96" s="208"/>
      <c r="AN96" s="207">
        <f t="shared" si="0"/>
        <v>0</v>
      </c>
      <c r="AO96" s="208"/>
      <c r="AP96" s="208"/>
      <c r="AQ96" s="78" t="s">
        <v>84</v>
      </c>
      <c r="AR96" s="75"/>
      <c r="AS96" s="79">
        <v>0</v>
      </c>
      <c r="AT96" s="80">
        <f t="shared" si="1"/>
        <v>0</v>
      </c>
      <c r="AU96" s="81">
        <f>'02 - BOURACÍ PRÁCE'!P120</f>
        <v>0</v>
      </c>
      <c r="AV96" s="80">
        <f>'02 - BOURACÍ PRÁCE'!J33</f>
        <v>0</v>
      </c>
      <c r="AW96" s="80">
        <f>'02 - BOURACÍ PRÁCE'!J34</f>
        <v>0</v>
      </c>
      <c r="AX96" s="80">
        <f>'02 - BOURACÍ PRÁCE'!J35</f>
        <v>0</v>
      </c>
      <c r="AY96" s="80">
        <f>'02 - BOURACÍ PRÁCE'!J36</f>
        <v>0</v>
      </c>
      <c r="AZ96" s="80">
        <f>'02 - BOURACÍ PRÁCE'!F33</f>
        <v>0</v>
      </c>
      <c r="BA96" s="80">
        <f>'02 - BOURACÍ PRÁCE'!F34</f>
        <v>0</v>
      </c>
      <c r="BB96" s="80">
        <f>'02 - BOURACÍ PRÁCE'!F35</f>
        <v>0</v>
      </c>
      <c r="BC96" s="80">
        <f>'02 - BOURACÍ PRÁCE'!F36</f>
        <v>0</v>
      </c>
      <c r="BD96" s="82">
        <f>'02 - BOURACÍ PRÁCE'!F37</f>
        <v>0</v>
      </c>
      <c r="BT96" s="83" t="s">
        <v>85</v>
      </c>
      <c r="BV96" s="83" t="s">
        <v>79</v>
      </c>
      <c r="BW96" s="83" t="s">
        <v>90</v>
      </c>
      <c r="BX96" s="83" t="s">
        <v>5</v>
      </c>
      <c r="CL96" s="83" t="s">
        <v>1</v>
      </c>
      <c r="CM96" s="83" t="s">
        <v>87</v>
      </c>
    </row>
    <row r="97" spans="1:91" s="6" customFormat="1" ht="16.5" customHeight="1">
      <c r="A97" s="74" t="s">
        <v>81</v>
      </c>
      <c r="B97" s="75"/>
      <c r="C97" s="76"/>
      <c r="D97" s="206" t="s">
        <v>91</v>
      </c>
      <c r="E97" s="206"/>
      <c r="F97" s="206"/>
      <c r="G97" s="206"/>
      <c r="H97" s="206"/>
      <c r="I97" s="77"/>
      <c r="J97" s="206" t="s">
        <v>92</v>
      </c>
      <c r="K97" s="206"/>
      <c r="L97" s="206"/>
      <c r="M97" s="206"/>
      <c r="N97" s="206"/>
      <c r="O97" s="206"/>
      <c r="P97" s="206"/>
      <c r="Q97" s="206"/>
      <c r="R97" s="206"/>
      <c r="S97" s="206"/>
      <c r="T97" s="206"/>
      <c r="U97" s="206"/>
      <c r="V97" s="206"/>
      <c r="W97" s="206"/>
      <c r="X97" s="206"/>
      <c r="Y97" s="206"/>
      <c r="Z97" s="206"/>
      <c r="AA97" s="206"/>
      <c r="AB97" s="206"/>
      <c r="AC97" s="206"/>
      <c r="AD97" s="206"/>
      <c r="AE97" s="206"/>
      <c r="AF97" s="206"/>
      <c r="AG97" s="207">
        <f>'03 - STAVEBNÍ PRÁCE'!J30</f>
        <v>0</v>
      </c>
      <c r="AH97" s="208"/>
      <c r="AI97" s="208"/>
      <c r="AJ97" s="208"/>
      <c r="AK97" s="208"/>
      <c r="AL97" s="208"/>
      <c r="AM97" s="208"/>
      <c r="AN97" s="207">
        <f t="shared" si="0"/>
        <v>0</v>
      </c>
      <c r="AO97" s="208"/>
      <c r="AP97" s="208"/>
      <c r="AQ97" s="78" t="s">
        <v>84</v>
      </c>
      <c r="AR97" s="75"/>
      <c r="AS97" s="79">
        <v>0</v>
      </c>
      <c r="AT97" s="80">
        <f t="shared" si="1"/>
        <v>0</v>
      </c>
      <c r="AU97" s="81">
        <f>'03 - STAVEBNÍ PRÁCE'!P141</f>
        <v>0</v>
      </c>
      <c r="AV97" s="80">
        <f>'03 - STAVEBNÍ PRÁCE'!J33</f>
        <v>0</v>
      </c>
      <c r="AW97" s="80">
        <f>'03 - STAVEBNÍ PRÁCE'!J34</f>
        <v>0</v>
      </c>
      <c r="AX97" s="80">
        <f>'03 - STAVEBNÍ PRÁCE'!J35</f>
        <v>0</v>
      </c>
      <c r="AY97" s="80">
        <f>'03 - STAVEBNÍ PRÁCE'!J36</f>
        <v>0</v>
      </c>
      <c r="AZ97" s="80">
        <f>'03 - STAVEBNÍ PRÁCE'!F33</f>
        <v>0</v>
      </c>
      <c r="BA97" s="80">
        <f>'03 - STAVEBNÍ PRÁCE'!F34</f>
        <v>0</v>
      </c>
      <c r="BB97" s="80">
        <f>'03 - STAVEBNÍ PRÁCE'!F35</f>
        <v>0</v>
      </c>
      <c r="BC97" s="80">
        <f>'03 - STAVEBNÍ PRÁCE'!F36</f>
        <v>0</v>
      </c>
      <c r="BD97" s="82">
        <f>'03 - STAVEBNÍ PRÁCE'!F37</f>
        <v>0</v>
      </c>
      <c r="BT97" s="83" t="s">
        <v>85</v>
      </c>
      <c r="BV97" s="83" t="s">
        <v>79</v>
      </c>
      <c r="BW97" s="83" t="s">
        <v>93</v>
      </c>
      <c r="BX97" s="83" t="s">
        <v>5</v>
      </c>
      <c r="CL97" s="83" t="s">
        <v>1</v>
      </c>
      <c r="CM97" s="83" t="s">
        <v>87</v>
      </c>
    </row>
    <row r="98" spans="1:91" s="6" customFormat="1" ht="16.5" customHeight="1">
      <c r="A98" s="74" t="s">
        <v>81</v>
      </c>
      <c r="B98" s="75"/>
      <c r="C98" s="76"/>
      <c r="D98" s="206" t="s">
        <v>94</v>
      </c>
      <c r="E98" s="206"/>
      <c r="F98" s="206"/>
      <c r="G98" s="206"/>
      <c r="H98" s="206"/>
      <c r="I98" s="77"/>
      <c r="J98" s="206" t="s">
        <v>95</v>
      </c>
      <c r="K98" s="206"/>
      <c r="L98" s="206"/>
      <c r="M98" s="206"/>
      <c r="N98" s="206"/>
      <c r="O98" s="206"/>
      <c r="P98" s="206"/>
      <c r="Q98" s="206"/>
      <c r="R98" s="206"/>
      <c r="S98" s="206"/>
      <c r="T98" s="206"/>
      <c r="U98" s="206"/>
      <c r="V98" s="206"/>
      <c r="W98" s="206"/>
      <c r="X98" s="206"/>
      <c r="Y98" s="206"/>
      <c r="Z98" s="206"/>
      <c r="AA98" s="206"/>
      <c r="AB98" s="206"/>
      <c r="AC98" s="206"/>
      <c r="AD98" s="206"/>
      <c r="AE98" s="206"/>
      <c r="AF98" s="206"/>
      <c r="AG98" s="207">
        <f>'04 - ZDRAVOTNĚ TECHNICKÉ ...'!J30</f>
        <v>0</v>
      </c>
      <c r="AH98" s="208"/>
      <c r="AI98" s="208"/>
      <c r="AJ98" s="208"/>
      <c r="AK98" s="208"/>
      <c r="AL98" s="208"/>
      <c r="AM98" s="208"/>
      <c r="AN98" s="207">
        <f t="shared" si="0"/>
        <v>0</v>
      </c>
      <c r="AO98" s="208"/>
      <c r="AP98" s="208"/>
      <c r="AQ98" s="78" t="s">
        <v>84</v>
      </c>
      <c r="AR98" s="75"/>
      <c r="AS98" s="79">
        <v>0</v>
      </c>
      <c r="AT98" s="80">
        <f t="shared" si="1"/>
        <v>0</v>
      </c>
      <c r="AU98" s="81">
        <f>'04 - ZDRAVOTNĚ TECHNICKÉ ...'!P125</f>
        <v>0</v>
      </c>
      <c r="AV98" s="80">
        <f>'04 - ZDRAVOTNĚ TECHNICKÉ ...'!J33</f>
        <v>0</v>
      </c>
      <c r="AW98" s="80">
        <f>'04 - ZDRAVOTNĚ TECHNICKÉ ...'!J34</f>
        <v>0</v>
      </c>
      <c r="AX98" s="80">
        <f>'04 - ZDRAVOTNĚ TECHNICKÉ ...'!J35</f>
        <v>0</v>
      </c>
      <c r="AY98" s="80">
        <f>'04 - ZDRAVOTNĚ TECHNICKÉ ...'!J36</f>
        <v>0</v>
      </c>
      <c r="AZ98" s="80">
        <f>'04 - ZDRAVOTNĚ TECHNICKÉ ...'!F33</f>
        <v>0</v>
      </c>
      <c r="BA98" s="80">
        <f>'04 - ZDRAVOTNĚ TECHNICKÉ ...'!F34</f>
        <v>0</v>
      </c>
      <c r="BB98" s="80">
        <f>'04 - ZDRAVOTNĚ TECHNICKÉ ...'!F35</f>
        <v>0</v>
      </c>
      <c r="BC98" s="80">
        <f>'04 - ZDRAVOTNĚ TECHNICKÉ ...'!F36</f>
        <v>0</v>
      </c>
      <c r="BD98" s="82">
        <f>'04 - ZDRAVOTNĚ TECHNICKÉ ...'!F37</f>
        <v>0</v>
      </c>
      <c r="BT98" s="83" t="s">
        <v>85</v>
      </c>
      <c r="BV98" s="83" t="s">
        <v>79</v>
      </c>
      <c r="BW98" s="83" t="s">
        <v>96</v>
      </c>
      <c r="BX98" s="83" t="s">
        <v>5</v>
      </c>
      <c r="CL98" s="83" t="s">
        <v>1</v>
      </c>
      <c r="CM98" s="83" t="s">
        <v>87</v>
      </c>
    </row>
    <row r="99" spans="1:91" s="6" customFormat="1" ht="16.5" customHeight="1">
      <c r="A99" s="74" t="s">
        <v>81</v>
      </c>
      <c r="B99" s="75"/>
      <c r="C99" s="76"/>
      <c r="D99" s="206" t="s">
        <v>97</v>
      </c>
      <c r="E99" s="206"/>
      <c r="F99" s="206"/>
      <c r="G99" s="206"/>
      <c r="H99" s="206"/>
      <c r="I99" s="77"/>
      <c r="J99" s="206" t="s">
        <v>98</v>
      </c>
      <c r="K99" s="206"/>
      <c r="L99" s="206"/>
      <c r="M99" s="206"/>
      <c r="N99" s="206"/>
      <c r="O99" s="206"/>
      <c r="P99" s="206"/>
      <c r="Q99" s="206"/>
      <c r="R99" s="206"/>
      <c r="S99" s="206"/>
      <c r="T99" s="206"/>
      <c r="U99" s="206"/>
      <c r="V99" s="206"/>
      <c r="W99" s="206"/>
      <c r="X99" s="206"/>
      <c r="Y99" s="206"/>
      <c r="Z99" s="206"/>
      <c r="AA99" s="206"/>
      <c r="AB99" s="206"/>
      <c r="AC99" s="206"/>
      <c r="AD99" s="206"/>
      <c r="AE99" s="206"/>
      <c r="AF99" s="206"/>
      <c r="AG99" s="207">
        <f>'05 - VYTÁPĚNÍ'!J30</f>
        <v>0</v>
      </c>
      <c r="AH99" s="208"/>
      <c r="AI99" s="208"/>
      <c r="AJ99" s="208"/>
      <c r="AK99" s="208"/>
      <c r="AL99" s="208"/>
      <c r="AM99" s="208"/>
      <c r="AN99" s="207">
        <f t="shared" si="0"/>
        <v>0</v>
      </c>
      <c r="AO99" s="208"/>
      <c r="AP99" s="208"/>
      <c r="AQ99" s="78" t="s">
        <v>84</v>
      </c>
      <c r="AR99" s="75"/>
      <c r="AS99" s="79">
        <v>0</v>
      </c>
      <c r="AT99" s="80">
        <f t="shared" si="1"/>
        <v>0</v>
      </c>
      <c r="AU99" s="81">
        <f>'05 - VYTÁPĚNÍ'!P122</f>
        <v>0</v>
      </c>
      <c r="AV99" s="80">
        <f>'05 - VYTÁPĚNÍ'!J33</f>
        <v>0</v>
      </c>
      <c r="AW99" s="80">
        <f>'05 - VYTÁPĚNÍ'!J34</f>
        <v>0</v>
      </c>
      <c r="AX99" s="80">
        <f>'05 - VYTÁPĚNÍ'!J35</f>
        <v>0</v>
      </c>
      <c r="AY99" s="80">
        <f>'05 - VYTÁPĚNÍ'!J36</f>
        <v>0</v>
      </c>
      <c r="AZ99" s="80">
        <f>'05 - VYTÁPĚNÍ'!F33</f>
        <v>0</v>
      </c>
      <c r="BA99" s="80">
        <f>'05 - VYTÁPĚNÍ'!F34</f>
        <v>0</v>
      </c>
      <c r="BB99" s="80">
        <f>'05 - VYTÁPĚNÍ'!F35</f>
        <v>0</v>
      </c>
      <c r="BC99" s="80">
        <f>'05 - VYTÁPĚNÍ'!F36</f>
        <v>0</v>
      </c>
      <c r="BD99" s="82">
        <f>'05 - VYTÁPĚNÍ'!F37</f>
        <v>0</v>
      </c>
      <c r="BT99" s="83" t="s">
        <v>85</v>
      </c>
      <c r="BV99" s="83" t="s">
        <v>79</v>
      </c>
      <c r="BW99" s="83" t="s">
        <v>99</v>
      </c>
      <c r="BX99" s="83" t="s">
        <v>5</v>
      </c>
      <c r="CL99" s="83" t="s">
        <v>1</v>
      </c>
      <c r="CM99" s="83" t="s">
        <v>87</v>
      </c>
    </row>
    <row r="100" spans="1:91" s="6" customFormat="1" ht="16.5" customHeight="1">
      <c r="A100" s="74" t="s">
        <v>81</v>
      </c>
      <c r="B100" s="75"/>
      <c r="C100" s="76"/>
      <c r="D100" s="206" t="s">
        <v>100</v>
      </c>
      <c r="E100" s="206"/>
      <c r="F100" s="206"/>
      <c r="G100" s="206"/>
      <c r="H100" s="206"/>
      <c r="I100" s="77"/>
      <c r="J100" s="206" t="s">
        <v>101</v>
      </c>
      <c r="K100" s="206"/>
      <c r="L100" s="206"/>
      <c r="M100" s="206"/>
      <c r="N100" s="206"/>
      <c r="O100" s="206"/>
      <c r="P100" s="206"/>
      <c r="Q100" s="206"/>
      <c r="R100" s="206"/>
      <c r="S100" s="206"/>
      <c r="T100" s="206"/>
      <c r="U100" s="206"/>
      <c r="V100" s="206"/>
      <c r="W100" s="206"/>
      <c r="X100" s="206"/>
      <c r="Y100" s="206"/>
      <c r="Z100" s="206"/>
      <c r="AA100" s="206"/>
      <c r="AB100" s="206"/>
      <c r="AC100" s="206"/>
      <c r="AD100" s="206"/>
      <c r="AE100" s="206"/>
      <c r="AF100" s="206"/>
      <c r="AG100" s="207">
        <f>'06 - VZDUCHOTECHNIKA'!J30</f>
        <v>0</v>
      </c>
      <c r="AH100" s="208"/>
      <c r="AI100" s="208"/>
      <c r="AJ100" s="208"/>
      <c r="AK100" s="208"/>
      <c r="AL100" s="208"/>
      <c r="AM100" s="208"/>
      <c r="AN100" s="207">
        <f t="shared" si="0"/>
        <v>0</v>
      </c>
      <c r="AO100" s="208"/>
      <c r="AP100" s="208"/>
      <c r="AQ100" s="78" t="s">
        <v>84</v>
      </c>
      <c r="AR100" s="75"/>
      <c r="AS100" s="79">
        <v>0</v>
      </c>
      <c r="AT100" s="80">
        <f t="shared" si="1"/>
        <v>0</v>
      </c>
      <c r="AU100" s="81">
        <f>'06 - VZDUCHOTECHNIKA'!P119</f>
        <v>0</v>
      </c>
      <c r="AV100" s="80">
        <f>'06 - VZDUCHOTECHNIKA'!J33</f>
        <v>0</v>
      </c>
      <c r="AW100" s="80">
        <f>'06 - VZDUCHOTECHNIKA'!J34</f>
        <v>0</v>
      </c>
      <c r="AX100" s="80">
        <f>'06 - VZDUCHOTECHNIKA'!J35</f>
        <v>0</v>
      </c>
      <c r="AY100" s="80">
        <f>'06 - VZDUCHOTECHNIKA'!J36</f>
        <v>0</v>
      </c>
      <c r="AZ100" s="80">
        <f>'06 - VZDUCHOTECHNIKA'!F33</f>
        <v>0</v>
      </c>
      <c r="BA100" s="80">
        <f>'06 - VZDUCHOTECHNIKA'!F34</f>
        <v>0</v>
      </c>
      <c r="BB100" s="80">
        <f>'06 - VZDUCHOTECHNIKA'!F35</f>
        <v>0</v>
      </c>
      <c r="BC100" s="80">
        <f>'06 - VZDUCHOTECHNIKA'!F36</f>
        <v>0</v>
      </c>
      <c r="BD100" s="82">
        <f>'06 - VZDUCHOTECHNIKA'!F37</f>
        <v>0</v>
      </c>
      <c r="BT100" s="83" t="s">
        <v>85</v>
      </c>
      <c r="BV100" s="83" t="s">
        <v>79</v>
      </c>
      <c r="BW100" s="83" t="s">
        <v>102</v>
      </c>
      <c r="BX100" s="83" t="s">
        <v>5</v>
      </c>
      <c r="CL100" s="83" t="s">
        <v>1</v>
      </c>
      <c r="CM100" s="83" t="s">
        <v>87</v>
      </c>
    </row>
    <row r="101" spans="1:91" s="6" customFormat="1" ht="16.5" customHeight="1">
      <c r="A101" s="74" t="s">
        <v>81</v>
      </c>
      <c r="B101" s="75"/>
      <c r="C101" s="76"/>
      <c r="D101" s="206" t="s">
        <v>103</v>
      </c>
      <c r="E101" s="206"/>
      <c r="F101" s="206"/>
      <c r="G101" s="206"/>
      <c r="H101" s="206"/>
      <c r="I101" s="77"/>
      <c r="J101" s="206" t="s">
        <v>104</v>
      </c>
      <c r="K101" s="206"/>
      <c r="L101" s="206"/>
      <c r="M101" s="206"/>
      <c r="N101" s="206"/>
      <c r="O101" s="206"/>
      <c r="P101" s="206"/>
      <c r="Q101" s="206"/>
      <c r="R101" s="206"/>
      <c r="S101" s="206"/>
      <c r="T101" s="206"/>
      <c r="U101" s="206"/>
      <c r="V101" s="206"/>
      <c r="W101" s="206"/>
      <c r="X101" s="206"/>
      <c r="Y101" s="206"/>
      <c r="Z101" s="206"/>
      <c r="AA101" s="206"/>
      <c r="AB101" s="206"/>
      <c r="AC101" s="206"/>
      <c r="AD101" s="206"/>
      <c r="AE101" s="206"/>
      <c r="AF101" s="206"/>
      <c r="AG101" s="207">
        <f>'07 - ELEKTROINSTALACE, BL...'!J30</f>
        <v>0</v>
      </c>
      <c r="AH101" s="208"/>
      <c r="AI101" s="208"/>
      <c r="AJ101" s="208"/>
      <c r="AK101" s="208"/>
      <c r="AL101" s="208"/>
      <c r="AM101" s="208"/>
      <c r="AN101" s="207">
        <f t="shared" si="0"/>
        <v>0</v>
      </c>
      <c r="AO101" s="208"/>
      <c r="AP101" s="208"/>
      <c r="AQ101" s="78" t="s">
        <v>84</v>
      </c>
      <c r="AR101" s="75"/>
      <c r="AS101" s="84">
        <v>0</v>
      </c>
      <c r="AT101" s="85">
        <f t="shared" si="1"/>
        <v>0</v>
      </c>
      <c r="AU101" s="86">
        <f>'07 - ELEKTROINSTALACE, BL...'!P124</f>
        <v>0</v>
      </c>
      <c r="AV101" s="85">
        <f>'07 - ELEKTROINSTALACE, BL...'!J33</f>
        <v>0</v>
      </c>
      <c r="AW101" s="85">
        <f>'07 - ELEKTROINSTALACE, BL...'!J34</f>
        <v>0</v>
      </c>
      <c r="AX101" s="85">
        <f>'07 - ELEKTROINSTALACE, BL...'!J35</f>
        <v>0</v>
      </c>
      <c r="AY101" s="85">
        <f>'07 - ELEKTROINSTALACE, BL...'!J36</f>
        <v>0</v>
      </c>
      <c r="AZ101" s="85">
        <f>'07 - ELEKTROINSTALACE, BL...'!F33</f>
        <v>0</v>
      </c>
      <c r="BA101" s="85">
        <f>'07 - ELEKTROINSTALACE, BL...'!F34</f>
        <v>0</v>
      </c>
      <c r="BB101" s="85">
        <f>'07 - ELEKTROINSTALACE, BL...'!F35</f>
        <v>0</v>
      </c>
      <c r="BC101" s="85">
        <f>'07 - ELEKTROINSTALACE, BL...'!F36</f>
        <v>0</v>
      </c>
      <c r="BD101" s="87">
        <f>'07 - ELEKTROINSTALACE, BL...'!F37</f>
        <v>0</v>
      </c>
      <c r="BT101" s="83" t="s">
        <v>85</v>
      </c>
      <c r="BV101" s="83" t="s">
        <v>79</v>
      </c>
      <c r="BW101" s="83" t="s">
        <v>105</v>
      </c>
      <c r="BX101" s="83" t="s">
        <v>5</v>
      </c>
      <c r="CL101" s="83" t="s">
        <v>1</v>
      </c>
      <c r="CM101" s="83" t="s">
        <v>87</v>
      </c>
    </row>
    <row r="102" spans="1:91" s="1" customFormat="1" ht="30" customHeight="1">
      <c r="B102" s="32"/>
      <c r="AR102" s="32"/>
    </row>
    <row r="103" spans="1:91" s="1" customFormat="1" ht="6.95" customHeight="1"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32"/>
    </row>
  </sheetData>
  <sheetProtection algorithmName="SHA-512" hashValue="m27vTh8cQXtGLrD3trnaoQ9kCaKTCNM7Pej9bIhSXvl2TnSfJKuwsSziuOFYXMvvAbAZTtRv8C9Hm/CubpaGcA==" saltValue="6TTv6uQ+p7uyJGip2fqZdHC94ZPIvkxcAeDL9K/64cTXvavUsUOPjv2CYtFHzvzBHUtgVhNn4tYxhawyNFgq3g==" spinCount="100000" sheet="1" objects="1" scenarios="1" formatColumns="0" formatRows="0"/>
  <mergeCells count="66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AG94:AM94"/>
    <mergeCell ref="AN94:AP94"/>
    <mergeCell ref="L85:AJ85"/>
    <mergeCell ref="AM87:AN87"/>
    <mergeCell ref="AM89:AP89"/>
    <mergeCell ref="AS89:AT91"/>
    <mergeCell ref="AM90:AP90"/>
  </mergeCells>
  <hyperlinks>
    <hyperlink ref="A95" location="'01 - VEDLEJŠÍ A OSTATNÍ N...'!C2" display="/" xr:uid="{00000000-0004-0000-0000-000000000000}"/>
    <hyperlink ref="A96" location="'02 - BOURACÍ PRÁCE'!C2" display="/" xr:uid="{00000000-0004-0000-0000-000001000000}"/>
    <hyperlink ref="A97" location="'03 - STAVEBNÍ PRÁCE'!C2" display="/" xr:uid="{00000000-0004-0000-0000-000002000000}"/>
    <hyperlink ref="A98" location="'04 - ZDRAVOTNĚ TECHNICKÉ ...'!C2" display="/" xr:uid="{00000000-0004-0000-0000-000003000000}"/>
    <hyperlink ref="A99" location="'05 - VYTÁPĚNÍ'!C2" display="/" xr:uid="{00000000-0004-0000-0000-000004000000}"/>
    <hyperlink ref="A100" location="'06 - VZDUCHOTECHNIKA'!C2" display="/" xr:uid="{00000000-0004-0000-0000-000005000000}"/>
    <hyperlink ref="A101" location="'07 - ELEKTROINSTALACE, BL...'!C2" display="/" xr:uid="{00000000-0004-0000-0000-000006000000}"/>
  </hyperlinks>
  <pageMargins left="0.39374999999999999" right="0.39374999999999999" top="0.39374999999999999" bottom="0.39374999999999999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30"/>
  <sheetViews>
    <sheetView showGridLines="0" view="pageBreakPreview" topLeftCell="A87" zoomScaleNormal="100" zoomScaleSheetLayoutView="10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7" t="s">
        <v>86</v>
      </c>
    </row>
    <row r="3" spans="2:46" ht="6.95" hidden="1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</row>
    <row r="4" spans="2:46" ht="24.95" hidden="1" customHeight="1">
      <c r="B4" s="20"/>
      <c r="D4" s="21" t="s">
        <v>106</v>
      </c>
      <c r="L4" s="20"/>
      <c r="M4" s="88" t="s">
        <v>10</v>
      </c>
      <c r="AT4" s="17" t="s">
        <v>4</v>
      </c>
    </row>
    <row r="5" spans="2:46" ht="6.95" hidden="1" customHeight="1">
      <c r="B5" s="20"/>
      <c r="L5" s="20"/>
    </row>
    <row r="6" spans="2:46" ht="12" hidden="1" customHeight="1">
      <c r="B6" s="20"/>
      <c r="D6" s="27" t="s">
        <v>16</v>
      </c>
      <c r="L6" s="20"/>
    </row>
    <row r="7" spans="2:46" ht="16.5" hidden="1" customHeight="1">
      <c r="B7" s="20"/>
      <c r="E7" s="230" t="str">
        <f>'Rekapitulace stavby'!K6</f>
        <v>ŠATNY FOTBALOVÉHO KLUBU S HYGIENICKÝM ZÁZEMÍM PRO DIVÁKY V OBCI HULICE</v>
      </c>
      <c r="F7" s="231"/>
      <c r="G7" s="231"/>
      <c r="H7" s="231"/>
      <c r="L7" s="20"/>
    </row>
    <row r="8" spans="2:46" s="1" customFormat="1" ht="12" hidden="1" customHeight="1">
      <c r="B8" s="32"/>
      <c r="D8" s="27" t="s">
        <v>107</v>
      </c>
      <c r="L8" s="32"/>
    </row>
    <row r="9" spans="2:46" s="1" customFormat="1" ht="16.5" hidden="1" customHeight="1">
      <c r="B9" s="32"/>
      <c r="E9" s="192" t="s">
        <v>108</v>
      </c>
      <c r="F9" s="232"/>
      <c r="G9" s="232"/>
      <c r="H9" s="232"/>
      <c r="L9" s="32"/>
    </row>
    <row r="10" spans="2:46" s="1" customFormat="1" ht="11.25" hidden="1">
      <c r="B10" s="32"/>
      <c r="L10" s="32"/>
    </row>
    <row r="11" spans="2:46" s="1" customFormat="1" ht="12" hidden="1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hidden="1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20. 5. 2024</v>
      </c>
      <c r="L12" s="32"/>
    </row>
    <row r="13" spans="2:46" s="1" customFormat="1" ht="10.9" hidden="1" customHeight="1">
      <c r="B13" s="32"/>
      <c r="L13" s="32"/>
    </row>
    <row r="14" spans="2:46" s="1" customFormat="1" ht="12" hidden="1" customHeight="1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hidden="1" customHeight="1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5" hidden="1" customHeight="1">
      <c r="B16" s="32"/>
      <c r="L16" s="32"/>
    </row>
    <row r="17" spans="2:12" s="1" customFormat="1" ht="12" hidden="1" customHeight="1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hidden="1" customHeight="1">
      <c r="B18" s="32"/>
      <c r="E18" s="233" t="str">
        <f>'Rekapitulace stavby'!E14</f>
        <v>Vyplň údaj</v>
      </c>
      <c r="F18" s="214"/>
      <c r="G18" s="214"/>
      <c r="H18" s="214"/>
      <c r="I18" s="27" t="s">
        <v>27</v>
      </c>
      <c r="J18" s="28" t="str">
        <f>'Rekapitulace stavby'!AN14</f>
        <v>Vyplň údaj</v>
      </c>
      <c r="L18" s="32"/>
    </row>
    <row r="19" spans="2:12" s="1" customFormat="1" ht="6.95" hidden="1" customHeight="1">
      <c r="B19" s="32"/>
      <c r="L19" s="32"/>
    </row>
    <row r="20" spans="2:12" s="1" customFormat="1" ht="12" hidden="1" customHeight="1">
      <c r="B20" s="32"/>
      <c r="D20" s="27" t="s">
        <v>30</v>
      </c>
      <c r="I20" s="27" t="s">
        <v>25</v>
      </c>
      <c r="J20" s="25" t="s">
        <v>1</v>
      </c>
      <c r="L20" s="32"/>
    </row>
    <row r="21" spans="2:12" s="1" customFormat="1" ht="18" hidden="1" customHeight="1">
      <c r="B21" s="32"/>
      <c r="E21" s="25" t="s">
        <v>31</v>
      </c>
      <c r="I21" s="27" t="s">
        <v>27</v>
      </c>
      <c r="J21" s="25" t="s">
        <v>1</v>
      </c>
      <c r="L21" s="32"/>
    </row>
    <row r="22" spans="2:12" s="1" customFormat="1" ht="6.95" hidden="1" customHeight="1">
      <c r="B22" s="32"/>
      <c r="L22" s="32"/>
    </row>
    <row r="23" spans="2:12" s="1" customFormat="1" ht="12" hidden="1" customHeight="1">
      <c r="B23" s="32"/>
      <c r="D23" s="27" t="s">
        <v>33</v>
      </c>
      <c r="I23" s="27" t="s">
        <v>25</v>
      </c>
      <c r="J23" s="25" t="s">
        <v>1</v>
      </c>
      <c r="L23" s="32"/>
    </row>
    <row r="24" spans="2:12" s="1" customFormat="1" ht="18" hidden="1" customHeight="1">
      <c r="B24" s="32"/>
      <c r="E24" s="25" t="s">
        <v>34</v>
      </c>
      <c r="I24" s="27" t="s">
        <v>27</v>
      </c>
      <c r="J24" s="25" t="s">
        <v>1</v>
      </c>
      <c r="L24" s="32"/>
    </row>
    <row r="25" spans="2:12" s="1" customFormat="1" ht="6.95" hidden="1" customHeight="1">
      <c r="B25" s="32"/>
      <c r="L25" s="32"/>
    </row>
    <row r="26" spans="2:12" s="1" customFormat="1" ht="12" hidden="1" customHeight="1">
      <c r="B26" s="32"/>
      <c r="D26" s="27" t="s">
        <v>35</v>
      </c>
      <c r="L26" s="32"/>
    </row>
    <row r="27" spans="2:12" s="7" customFormat="1" ht="16.5" hidden="1" customHeight="1">
      <c r="B27" s="89"/>
      <c r="E27" s="219" t="s">
        <v>1</v>
      </c>
      <c r="F27" s="219"/>
      <c r="G27" s="219"/>
      <c r="H27" s="219"/>
      <c r="L27" s="89"/>
    </row>
    <row r="28" spans="2:12" s="1" customFormat="1" ht="6.95" hidden="1" customHeight="1">
      <c r="B28" s="32"/>
      <c r="L28" s="32"/>
    </row>
    <row r="29" spans="2:12" s="1" customFormat="1" ht="6.95" hidden="1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hidden="1" customHeight="1">
      <c r="B30" s="32"/>
      <c r="D30" s="90" t="s">
        <v>37</v>
      </c>
      <c r="J30" s="66">
        <f>ROUND(J120, 2)</f>
        <v>0</v>
      </c>
      <c r="L30" s="32"/>
    </row>
    <row r="31" spans="2:12" s="1" customFormat="1" ht="6.95" hidden="1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hidden="1" customHeight="1">
      <c r="B32" s="32"/>
      <c r="F32" s="35" t="s">
        <v>39</v>
      </c>
      <c r="I32" s="35" t="s">
        <v>38</v>
      </c>
      <c r="J32" s="35" t="s">
        <v>40</v>
      </c>
      <c r="L32" s="32"/>
    </row>
    <row r="33" spans="2:12" s="1" customFormat="1" ht="14.45" hidden="1" customHeight="1">
      <c r="B33" s="32"/>
      <c r="D33" s="55" t="s">
        <v>41</v>
      </c>
      <c r="E33" s="27" t="s">
        <v>42</v>
      </c>
      <c r="F33" s="91">
        <f>ROUND((SUM(BE120:BE129)),  2)</f>
        <v>0</v>
      </c>
      <c r="I33" s="92">
        <v>0.21</v>
      </c>
      <c r="J33" s="91">
        <f>ROUND(((SUM(BE120:BE129))*I33),  2)</f>
        <v>0</v>
      </c>
      <c r="L33" s="32"/>
    </row>
    <row r="34" spans="2:12" s="1" customFormat="1" ht="14.45" hidden="1" customHeight="1">
      <c r="B34" s="32"/>
      <c r="E34" s="27" t="s">
        <v>43</v>
      </c>
      <c r="F34" s="91">
        <f>ROUND((SUM(BF120:BF129)),  2)</f>
        <v>0</v>
      </c>
      <c r="I34" s="92">
        <v>0.12</v>
      </c>
      <c r="J34" s="91">
        <f>ROUND(((SUM(BF120:BF129))*I34),  2)</f>
        <v>0</v>
      </c>
      <c r="L34" s="32"/>
    </row>
    <row r="35" spans="2:12" s="1" customFormat="1" ht="14.45" hidden="1" customHeight="1">
      <c r="B35" s="32"/>
      <c r="E35" s="27" t="s">
        <v>44</v>
      </c>
      <c r="F35" s="91">
        <f>ROUND((SUM(BG120:BG129)),  2)</f>
        <v>0</v>
      </c>
      <c r="I35" s="92">
        <v>0.21</v>
      </c>
      <c r="J35" s="91">
        <f>0</f>
        <v>0</v>
      </c>
      <c r="L35" s="32"/>
    </row>
    <row r="36" spans="2:12" s="1" customFormat="1" ht="14.45" hidden="1" customHeight="1">
      <c r="B36" s="32"/>
      <c r="E36" s="27" t="s">
        <v>45</v>
      </c>
      <c r="F36" s="91">
        <f>ROUND((SUM(BH120:BH129)),  2)</f>
        <v>0</v>
      </c>
      <c r="I36" s="92">
        <v>0.12</v>
      </c>
      <c r="J36" s="91">
        <f>0</f>
        <v>0</v>
      </c>
      <c r="L36" s="32"/>
    </row>
    <row r="37" spans="2:12" s="1" customFormat="1" ht="14.45" hidden="1" customHeight="1">
      <c r="B37" s="32"/>
      <c r="E37" s="27" t="s">
        <v>46</v>
      </c>
      <c r="F37" s="91">
        <f>ROUND((SUM(BI120:BI129)),  2)</f>
        <v>0</v>
      </c>
      <c r="I37" s="92">
        <v>0</v>
      </c>
      <c r="J37" s="91">
        <f>0</f>
        <v>0</v>
      </c>
      <c r="L37" s="32"/>
    </row>
    <row r="38" spans="2:12" s="1" customFormat="1" ht="6.95" hidden="1" customHeight="1">
      <c r="B38" s="32"/>
      <c r="L38" s="32"/>
    </row>
    <row r="39" spans="2:12" s="1" customFormat="1" ht="25.35" hidden="1" customHeight="1">
      <c r="B39" s="32"/>
      <c r="C39" s="93"/>
      <c r="D39" s="94" t="s">
        <v>47</v>
      </c>
      <c r="E39" s="57"/>
      <c r="F39" s="57"/>
      <c r="G39" s="95" t="s">
        <v>48</v>
      </c>
      <c r="H39" s="96" t="s">
        <v>49</v>
      </c>
      <c r="I39" s="57"/>
      <c r="J39" s="97">
        <f>SUM(J30:J37)</f>
        <v>0</v>
      </c>
      <c r="K39" s="98"/>
      <c r="L39" s="32"/>
    </row>
    <row r="40" spans="2:12" s="1" customFormat="1" ht="14.45" hidden="1" customHeight="1">
      <c r="B40" s="32"/>
      <c r="L40" s="32"/>
    </row>
    <row r="41" spans="2:12" ht="14.45" hidden="1" customHeight="1">
      <c r="B41" s="20"/>
      <c r="L41" s="20"/>
    </row>
    <row r="42" spans="2:12" ht="14.45" hidden="1" customHeight="1">
      <c r="B42" s="20"/>
      <c r="L42" s="20"/>
    </row>
    <row r="43" spans="2:12" ht="14.45" hidden="1" customHeight="1">
      <c r="B43" s="20"/>
      <c r="L43" s="20"/>
    </row>
    <row r="44" spans="2:12" ht="14.45" hidden="1" customHeight="1">
      <c r="B44" s="20"/>
      <c r="L44" s="20"/>
    </row>
    <row r="45" spans="2:12" ht="14.45" hidden="1" customHeight="1">
      <c r="B45" s="20"/>
      <c r="L45" s="20"/>
    </row>
    <row r="46" spans="2:12" ht="14.45" hidden="1" customHeight="1">
      <c r="B46" s="20"/>
      <c r="L46" s="20"/>
    </row>
    <row r="47" spans="2:12" ht="14.45" hidden="1" customHeight="1">
      <c r="B47" s="20"/>
      <c r="L47" s="20"/>
    </row>
    <row r="48" spans="2:12" ht="14.45" hidden="1" customHeight="1">
      <c r="B48" s="20"/>
      <c r="L48" s="20"/>
    </row>
    <row r="49" spans="2:12" ht="14.45" hidden="1" customHeight="1">
      <c r="B49" s="20"/>
      <c r="L49" s="20"/>
    </row>
    <row r="50" spans="2:12" s="1" customFormat="1" ht="14.45" hidden="1" customHeight="1">
      <c r="B50" s="32"/>
      <c r="D50" s="41" t="s">
        <v>50</v>
      </c>
      <c r="E50" s="42"/>
      <c r="F50" s="42"/>
      <c r="G50" s="41" t="s">
        <v>51</v>
      </c>
      <c r="H50" s="42"/>
      <c r="I50" s="42"/>
      <c r="J50" s="42"/>
      <c r="K50" s="42"/>
      <c r="L50" s="32"/>
    </row>
    <row r="51" spans="2:12" ht="11.25" hidden="1">
      <c r="B51" s="20"/>
      <c r="L51" s="20"/>
    </row>
    <row r="52" spans="2:12" ht="11.25" hidden="1">
      <c r="B52" s="20"/>
      <c r="L52" s="20"/>
    </row>
    <row r="53" spans="2:12" ht="11.25" hidden="1">
      <c r="B53" s="20"/>
      <c r="L53" s="20"/>
    </row>
    <row r="54" spans="2:12" ht="11.25" hidden="1">
      <c r="B54" s="20"/>
      <c r="L54" s="20"/>
    </row>
    <row r="55" spans="2:12" ht="11.25" hidden="1">
      <c r="B55" s="20"/>
      <c r="L55" s="20"/>
    </row>
    <row r="56" spans="2:12" ht="11.25" hidden="1">
      <c r="B56" s="20"/>
      <c r="L56" s="20"/>
    </row>
    <row r="57" spans="2:12" ht="11.25" hidden="1">
      <c r="B57" s="20"/>
      <c r="L57" s="20"/>
    </row>
    <row r="58" spans="2:12" ht="11.25" hidden="1">
      <c r="B58" s="20"/>
      <c r="L58" s="20"/>
    </row>
    <row r="59" spans="2:12" ht="11.25" hidden="1">
      <c r="B59" s="20"/>
      <c r="L59" s="20"/>
    </row>
    <row r="60" spans="2:12" ht="11.25" hidden="1">
      <c r="B60" s="20"/>
      <c r="L60" s="20"/>
    </row>
    <row r="61" spans="2:12" s="1" customFormat="1" ht="12.75" hidden="1">
      <c r="B61" s="32"/>
      <c r="D61" s="43" t="s">
        <v>52</v>
      </c>
      <c r="E61" s="34"/>
      <c r="F61" s="99" t="s">
        <v>53</v>
      </c>
      <c r="G61" s="43" t="s">
        <v>52</v>
      </c>
      <c r="H61" s="34"/>
      <c r="I61" s="34"/>
      <c r="J61" s="100" t="s">
        <v>53</v>
      </c>
      <c r="K61" s="34"/>
      <c r="L61" s="32"/>
    </row>
    <row r="62" spans="2:12" ht="11.25" hidden="1">
      <c r="B62" s="20"/>
      <c r="L62" s="20"/>
    </row>
    <row r="63" spans="2:12" ht="11.25" hidden="1">
      <c r="B63" s="20"/>
      <c r="L63" s="20"/>
    </row>
    <row r="64" spans="2:12" ht="11.25" hidden="1">
      <c r="B64" s="20"/>
      <c r="L64" s="20"/>
    </row>
    <row r="65" spans="2:12" s="1" customFormat="1" ht="12.75" hidden="1">
      <c r="B65" s="32"/>
      <c r="D65" s="41" t="s">
        <v>54</v>
      </c>
      <c r="E65" s="42"/>
      <c r="F65" s="42"/>
      <c r="G65" s="41" t="s">
        <v>55</v>
      </c>
      <c r="H65" s="42"/>
      <c r="I65" s="42"/>
      <c r="J65" s="42"/>
      <c r="K65" s="42"/>
      <c r="L65" s="32"/>
    </row>
    <row r="66" spans="2:12" ht="11.25" hidden="1">
      <c r="B66" s="20"/>
      <c r="L66" s="20"/>
    </row>
    <row r="67" spans="2:12" ht="11.25" hidden="1">
      <c r="B67" s="20"/>
      <c r="L67" s="20"/>
    </row>
    <row r="68" spans="2:12" ht="11.25" hidden="1">
      <c r="B68" s="20"/>
      <c r="L68" s="20"/>
    </row>
    <row r="69" spans="2:12" ht="11.25" hidden="1">
      <c r="B69" s="20"/>
      <c r="L69" s="20"/>
    </row>
    <row r="70" spans="2:12" ht="11.25" hidden="1">
      <c r="B70" s="20"/>
      <c r="L70" s="20"/>
    </row>
    <row r="71" spans="2:12" ht="11.25" hidden="1">
      <c r="B71" s="20"/>
      <c r="L71" s="20"/>
    </row>
    <row r="72" spans="2:12" ht="11.25" hidden="1">
      <c r="B72" s="20"/>
      <c r="L72" s="20"/>
    </row>
    <row r="73" spans="2:12" ht="11.25" hidden="1">
      <c r="B73" s="20"/>
      <c r="L73" s="20"/>
    </row>
    <row r="74" spans="2:12" ht="11.25" hidden="1">
      <c r="B74" s="20"/>
      <c r="L74" s="20"/>
    </row>
    <row r="75" spans="2:12" ht="11.25" hidden="1">
      <c r="B75" s="20"/>
      <c r="L75" s="20"/>
    </row>
    <row r="76" spans="2:12" s="1" customFormat="1" ht="12.75" hidden="1">
      <c r="B76" s="32"/>
      <c r="D76" s="43" t="s">
        <v>52</v>
      </c>
      <c r="E76" s="34"/>
      <c r="F76" s="99" t="s">
        <v>53</v>
      </c>
      <c r="G76" s="43" t="s">
        <v>52</v>
      </c>
      <c r="H76" s="34"/>
      <c r="I76" s="34"/>
      <c r="J76" s="100" t="s">
        <v>53</v>
      </c>
      <c r="K76" s="34"/>
      <c r="L76" s="32"/>
    </row>
    <row r="77" spans="2:12" s="1" customFormat="1" ht="14.45" hidden="1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78" spans="2:12" ht="11.25" hidden="1"/>
    <row r="79" spans="2:12" ht="11.25" hidden="1"/>
    <row r="80" spans="2:12" ht="11.25" hidden="1"/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1" t="s">
        <v>109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30" t="str">
        <f>E7</f>
        <v>ŠATNY FOTBALOVÉHO KLUBU S HYGIENICKÝM ZÁZEMÍM PRO DIVÁKY V OBCI HULICE</v>
      </c>
      <c r="F85" s="231"/>
      <c r="G85" s="231"/>
      <c r="H85" s="231"/>
      <c r="L85" s="32"/>
    </row>
    <row r="86" spans="2:47" s="1" customFormat="1" ht="12" customHeight="1">
      <c r="B86" s="32"/>
      <c r="C86" s="27" t="s">
        <v>107</v>
      </c>
      <c r="L86" s="32"/>
    </row>
    <row r="87" spans="2:47" s="1" customFormat="1" ht="16.5" customHeight="1">
      <c r="B87" s="32"/>
      <c r="E87" s="192" t="str">
        <f>E9</f>
        <v>01 - VEDLEJŠÍ A OSTATNÍ NÁKLADY</v>
      </c>
      <c r="F87" s="232"/>
      <c r="G87" s="232"/>
      <c r="H87" s="232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>Obec Hulice, 257 63 Trhový Štěpánov</v>
      </c>
      <c r="I89" s="27" t="s">
        <v>22</v>
      </c>
      <c r="J89" s="52" t="str">
        <f>IF(J12="","",J12)</f>
        <v>20. 5. 2024</v>
      </c>
      <c r="L89" s="32"/>
    </row>
    <row r="90" spans="2:47" s="1" customFormat="1" ht="6.95" customHeight="1">
      <c r="B90" s="32"/>
      <c r="L90" s="32"/>
    </row>
    <row r="91" spans="2:47" s="1" customFormat="1" ht="15.2" customHeight="1">
      <c r="B91" s="32"/>
      <c r="C91" s="27" t="s">
        <v>24</v>
      </c>
      <c r="F91" s="25" t="str">
        <f>E15</f>
        <v>Obec Hulice, č. p. 33, 257 63 Trhový Štěpánov</v>
      </c>
      <c r="I91" s="27" t="s">
        <v>30</v>
      </c>
      <c r="J91" s="30" t="str">
        <f>E21</f>
        <v xml:space="preserve">Ing.arch. Jiří Dvořák </v>
      </c>
      <c r="L91" s="32"/>
    </row>
    <row r="92" spans="2:47" s="1" customFormat="1" ht="15.2" customHeight="1">
      <c r="B92" s="32"/>
      <c r="C92" s="27" t="s">
        <v>28</v>
      </c>
      <c r="F92" s="25" t="str">
        <f>IF(E18="","",E18)</f>
        <v>Vyplň údaj</v>
      </c>
      <c r="I92" s="27" t="s">
        <v>33</v>
      </c>
      <c r="J92" s="30" t="str">
        <f>E24</f>
        <v>Vladimír Mrázek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1" t="s">
        <v>110</v>
      </c>
      <c r="D94" s="93"/>
      <c r="E94" s="93"/>
      <c r="F94" s="93"/>
      <c r="G94" s="93"/>
      <c r="H94" s="93"/>
      <c r="I94" s="93"/>
      <c r="J94" s="102" t="s">
        <v>111</v>
      </c>
      <c r="K94" s="93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3" t="s">
        <v>112</v>
      </c>
      <c r="J96" s="66">
        <f>J120</f>
        <v>0</v>
      </c>
      <c r="L96" s="32"/>
      <c r="AU96" s="17" t="s">
        <v>113</v>
      </c>
    </row>
    <row r="97" spans="2:12" s="8" customFormat="1" ht="24.95" customHeight="1">
      <c r="B97" s="104"/>
      <c r="D97" s="105" t="s">
        <v>114</v>
      </c>
      <c r="E97" s="106"/>
      <c r="F97" s="106"/>
      <c r="G97" s="106"/>
      <c r="H97" s="106"/>
      <c r="I97" s="106"/>
      <c r="J97" s="107">
        <f>J121</f>
        <v>0</v>
      </c>
      <c r="L97" s="104"/>
    </row>
    <row r="98" spans="2:12" s="9" customFormat="1" ht="19.899999999999999" customHeight="1">
      <c r="B98" s="108"/>
      <c r="D98" s="109" t="s">
        <v>115</v>
      </c>
      <c r="E98" s="110"/>
      <c r="F98" s="110"/>
      <c r="G98" s="110"/>
      <c r="H98" s="110"/>
      <c r="I98" s="110"/>
      <c r="J98" s="111">
        <f>J122</f>
        <v>0</v>
      </c>
      <c r="L98" s="108"/>
    </row>
    <row r="99" spans="2:12" s="9" customFormat="1" ht="19.899999999999999" customHeight="1">
      <c r="B99" s="108"/>
      <c r="D99" s="109" t="s">
        <v>116</v>
      </c>
      <c r="E99" s="110"/>
      <c r="F99" s="110"/>
      <c r="G99" s="110"/>
      <c r="H99" s="110"/>
      <c r="I99" s="110"/>
      <c r="J99" s="111">
        <f>J125</f>
        <v>0</v>
      </c>
      <c r="L99" s="108"/>
    </row>
    <row r="100" spans="2:12" s="9" customFormat="1" ht="19.899999999999999" customHeight="1">
      <c r="B100" s="108"/>
      <c r="D100" s="109" t="s">
        <v>117</v>
      </c>
      <c r="E100" s="110"/>
      <c r="F100" s="110"/>
      <c r="G100" s="110"/>
      <c r="H100" s="110"/>
      <c r="I100" s="110"/>
      <c r="J100" s="111">
        <f>J128</f>
        <v>0</v>
      </c>
      <c r="L100" s="108"/>
    </row>
    <row r="101" spans="2:12" s="1" customFormat="1" ht="21.75" customHeight="1">
      <c r="B101" s="32"/>
      <c r="L101" s="32"/>
    </row>
    <row r="102" spans="2:12" s="1" customFormat="1" ht="6.95" customHeight="1">
      <c r="B102" s="44"/>
      <c r="C102" s="45"/>
      <c r="D102" s="45"/>
      <c r="E102" s="45"/>
      <c r="F102" s="45"/>
      <c r="G102" s="45"/>
      <c r="H102" s="45"/>
      <c r="I102" s="45"/>
      <c r="J102" s="45"/>
      <c r="K102" s="45"/>
      <c r="L102" s="32"/>
    </row>
    <row r="106" spans="2:12" s="1" customFormat="1" ht="6.95" customHeight="1">
      <c r="B106" s="46"/>
      <c r="C106" s="47"/>
      <c r="D106" s="47"/>
      <c r="E106" s="47"/>
      <c r="F106" s="47"/>
      <c r="G106" s="47"/>
      <c r="H106" s="47"/>
      <c r="I106" s="47"/>
      <c r="J106" s="47"/>
      <c r="K106" s="47"/>
      <c r="L106" s="32"/>
    </row>
    <row r="107" spans="2:12" s="1" customFormat="1" ht="24.95" customHeight="1">
      <c r="B107" s="32"/>
      <c r="C107" s="21" t="s">
        <v>118</v>
      </c>
      <c r="L107" s="32"/>
    </row>
    <row r="108" spans="2:12" s="1" customFormat="1" ht="6.95" customHeight="1">
      <c r="B108" s="32"/>
      <c r="L108" s="32"/>
    </row>
    <row r="109" spans="2:12" s="1" customFormat="1" ht="12" customHeight="1">
      <c r="B109" s="32"/>
      <c r="C109" s="27" t="s">
        <v>16</v>
      </c>
      <c r="L109" s="32"/>
    </row>
    <row r="110" spans="2:12" s="1" customFormat="1" ht="16.5" customHeight="1">
      <c r="B110" s="32"/>
      <c r="E110" s="230" t="str">
        <f>E7</f>
        <v>ŠATNY FOTBALOVÉHO KLUBU S HYGIENICKÝM ZÁZEMÍM PRO DIVÁKY V OBCI HULICE</v>
      </c>
      <c r="F110" s="231"/>
      <c r="G110" s="231"/>
      <c r="H110" s="231"/>
      <c r="L110" s="32"/>
    </row>
    <row r="111" spans="2:12" s="1" customFormat="1" ht="12" customHeight="1">
      <c r="B111" s="32"/>
      <c r="C111" s="27" t="s">
        <v>107</v>
      </c>
      <c r="L111" s="32"/>
    </row>
    <row r="112" spans="2:12" s="1" customFormat="1" ht="16.5" customHeight="1">
      <c r="B112" s="32"/>
      <c r="E112" s="192" t="str">
        <f>E9</f>
        <v>01 - VEDLEJŠÍ A OSTATNÍ NÁKLADY</v>
      </c>
      <c r="F112" s="232"/>
      <c r="G112" s="232"/>
      <c r="H112" s="232"/>
      <c r="L112" s="32"/>
    </row>
    <row r="113" spans="2:65" s="1" customFormat="1" ht="6.95" customHeight="1">
      <c r="B113" s="32"/>
      <c r="L113" s="32"/>
    </row>
    <row r="114" spans="2:65" s="1" customFormat="1" ht="12" customHeight="1">
      <c r="B114" s="32"/>
      <c r="C114" s="27" t="s">
        <v>20</v>
      </c>
      <c r="F114" s="25" t="str">
        <f>F12</f>
        <v>Obec Hulice, 257 63 Trhový Štěpánov</v>
      </c>
      <c r="I114" s="27" t="s">
        <v>22</v>
      </c>
      <c r="J114" s="52" t="str">
        <f>IF(J12="","",J12)</f>
        <v>20. 5. 2024</v>
      </c>
      <c r="L114" s="32"/>
    </row>
    <row r="115" spans="2:65" s="1" customFormat="1" ht="6.95" customHeight="1">
      <c r="B115" s="32"/>
      <c r="L115" s="32"/>
    </row>
    <row r="116" spans="2:65" s="1" customFormat="1" ht="15.2" customHeight="1">
      <c r="B116" s="32"/>
      <c r="C116" s="27" t="s">
        <v>24</v>
      </c>
      <c r="F116" s="25" t="str">
        <f>E15</f>
        <v>Obec Hulice, č. p. 33, 257 63 Trhový Štěpánov</v>
      </c>
      <c r="I116" s="27" t="s">
        <v>30</v>
      </c>
      <c r="J116" s="30" t="str">
        <f>E21</f>
        <v xml:space="preserve">Ing.arch. Jiří Dvořák </v>
      </c>
      <c r="L116" s="32"/>
    </row>
    <row r="117" spans="2:65" s="1" customFormat="1" ht="15.2" customHeight="1">
      <c r="B117" s="32"/>
      <c r="C117" s="27" t="s">
        <v>28</v>
      </c>
      <c r="F117" s="25" t="str">
        <f>IF(E18="","",E18)</f>
        <v>Vyplň údaj</v>
      </c>
      <c r="I117" s="27" t="s">
        <v>33</v>
      </c>
      <c r="J117" s="30" t="str">
        <f>E24</f>
        <v>Vladimír Mrázek</v>
      </c>
      <c r="L117" s="32"/>
    </row>
    <row r="118" spans="2:65" s="1" customFormat="1" ht="10.35" customHeight="1">
      <c r="B118" s="32"/>
      <c r="L118" s="32"/>
    </row>
    <row r="119" spans="2:65" s="10" customFormat="1" ht="29.25" customHeight="1">
      <c r="B119" s="112"/>
      <c r="C119" s="113" t="s">
        <v>119</v>
      </c>
      <c r="D119" s="114" t="s">
        <v>62</v>
      </c>
      <c r="E119" s="114" t="s">
        <v>58</v>
      </c>
      <c r="F119" s="114" t="s">
        <v>59</v>
      </c>
      <c r="G119" s="114" t="s">
        <v>120</v>
      </c>
      <c r="H119" s="114" t="s">
        <v>121</v>
      </c>
      <c r="I119" s="114" t="s">
        <v>122</v>
      </c>
      <c r="J119" s="114" t="s">
        <v>111</v>
      </c>
      <c r="K119" s="115" t="s">
        <v>123</v>
      </c>
      <c r="L119" s="112"/>
      <c r="M119" s="59" t="s">
        <v>1</v>
      </c>
      <c r="N119" s="60" t="s">
        <v>41</v>
      </c>
      <c r="O119" s="60" t="s">
        <v>124</v>
      </c>
      <c r="P119" s="60" t="s">
        <v>125</v>
      </c>
      <c r="Q119" s="60" t="s">
        <v>126</v>
      </c>
      <c r="R119" s="60" t="s">
        <v>127</v>
      </c>
      <c r="S119" s="60" t="s">
        <v>128</v>
      </c>
      <c r="T119" s="61" t="s">
        <v>129</v>
      </c>
    </row>
    <row r="120" spans="2:65" s="1" customFormat="1" ht="22.9" customHeight="1">
      <c r="B120" s="32"/>
      <c r="C120" s="64" t="s">
        <v>130</v>
      </c>
      <c r="J120" s="116">
        <f>BK120</f>
        <v>0</v>
      </c>
      <c r="L120" s="32"/>
      <c r="M120" s="62"/>
      <c r="N120" s="53"/>
      <c r="O120" s="53"/>
      <c r="P120" s="117">
        <f>P121</f>
        <v>0</v>
      </c>
      <c r="Q120" s="53"/>
      <c r="R120" s="117">
        <f>R121</f>
        <v>0</v>
      </c>
      <c r="S120" s="53"/>
      <c r="T120" s="118">
        <f>T121</f>
        <v>0</v>
      </c>
      <c r="AT120" s="17" t="s">
        <v>76</v>
      </c>
      <c r="AU120" s="17" t="s">
        <v>113</v>
      </c>
      <c r="BK120" s="119">
        <f>BK121</f>
        <v>0</v>
      </c>
    </row>
    <row r="121" spans="2:65" s="11" customFormat="1" ht="25.9" customHeight="1">
      <c r="B121" s="120"/>
      <c r="D121" s="121" t="s">
        <v>76</v>
      </c>
      <c r="E121" s="122" t="s">
        <v>131</v>
      </c>
      <c r="F121" s="122" t="s">
        <v>132</v>
      </c>
      <c r="I121" s="123"/>
      <c r="J121" s="124">
        <f>BK121</f>
        <v>0</v>
      </c>
      <c r="L121" s="120"/>
      <c r="M121" s="125"/>
      <c r="P121" s="126">
        <f>P122+P125+P128</f>
        <v>0</v>
      </c>
      <c r="R121" s="126">
        <f>R122+R125+R128</f>
        <v>0</v>
      </c>
      <c r="T121" s="127">
        <f>T122+T125+T128</f>
        <v>0</v>
      </c>
      <c r="AR121" s="121" t="s">
        <v>133</v>
      </c>
      <c r="AT121" s="128" t="s">
        <v>76</v>
      </c>
      <c r="AU121" s="128" t="s">
        <v>77</v>
      </c>
      <c r="AY121" s="121" t="s">
        <v>134</v>
      </c>
      <c r="BK121" s="129">
        <f>BK122+BK125+BK128</f>
        <v>0</v>
      </c>
    </row>
    <row r="122" spans="2:65" s="11" customFormat="1" ht="22.9" customHeight="1">
      <c r="B122" s="120"/>
      <c r="D122" s="121" t="s">
        <v>76</v>
      </c>
      <c r="E122" s="130" t="s">
        <v>135</v>
      </c>
      <c r="F122" s="130" t="s">
        <v>136</v>
      </c>
      <c r="I122" s="123"/>
      <c r="J122" s="131">
        <f>BK122</f>
        <v>0</v>
      </c>
      <c r="L122" s="120"/>
      <c r="M122" s="125"/>
      <c r="P122" s="126">
        <f>SUM(P123:P124)</f>
        <v>0</v>
      </c>
      <c r="R122" s="126">
        <f>SUM(R123:R124)</f>
        <v>0</v>
      </c>
      <c r="T122" s="127">
        <f>SUM(T123:T124)</f>
        <v>0</v>
      </c>
      <c r="AR122" s="121" t="s">
        <v>133</v>
      </c>
      <c r="AT122" s="128" t="s">
        <v>76</v>
      </c>
      <c r="AU122" s="128" t="s">
        <v>85</v>
      </c>
      <c r="AY122" s="121" t="s">
        <v>134</v>
      </c>
      <c r="BK122" s="129">
        <f>SUM(BK123:BK124)</f>
        <v>0</v>
      </c>
    </row>
    <row r="123" spans="2:65" s="1" customFormat="1" ht="16.5" customHeight="1">
      <c r="B123" s="32"/>
      <c r="C123" s="132" t="s">
        <v>85</v>
      </c>
      <c r="D123" s="132" t="s">
        <v>137</v>
      </c>
      <c r="E123" s="133" t="s">
        <v>138</v>
      </c>
      <c r="F123" s="134" t="s">
        <v>136</v>
      </c>
      <c r="G123" s="135" t="s">
        <v>139</v>
      </c>
      <c r="H123" s="136">
        <v>1</v>
      </c>
      <c r="I123" s="137"/>
      <c r="J123" s="138">
        <f>ROUND(I123*H123,2)</f>
        <v>0</v>
      </c>
      <c r="K123" s="134" t="s">
        <v>1</v>
      </c>
      <c r="L123" s="32"/>
      <c r="M123" s="139" t="s">
        <v>1</v>
      </c>
      <c r="N123" s="140" t="s">
        <v>42</v>
      </c>
      <c r="P123" s="141">
        <f>O123*H123</f>
        <v>0</v>
      </c>
      <c r="Q123" s="141">
        <v>0</v>
      </c>
      <c r="R123" s="141">
        <f>Q123*H123</f>
        <v>0</v>
      </c>
      <c r="S123" s="141">
        <v>0</v>
      </c>
      <c r="T123" s="142">
        <f>S123*H123</f>
        <v>0</v>
      </c>
      <c r="AR123" s="143" t="s">
        <v>140</v>
      </c>
      <c r="AT123" s="143" t="s">
        <v>137</v>
      </c>
      <c r="AU123" s="143" t="s">
        <v>87</v>
      </c>
      <c r="AY123" s="17" t="s">
        <v>134</v>
      </c>
      <c r="BE123" s="144">
        <f>IF(N123="základní",J123,0)</f>
        <v>0</v>
      </c>
      <c r="BF123" s="144">
        <f>IF(N123="snížená",J123,0)</f>
        <v>0</v>
      </c>
      <c r="BG123" s="144">
        <f>IF(N123="zákl. přenesená",J123,0)</f>
        <v>0</v>
      </c>
      <c r="BH123" s="144">
        <f>IF(N123="sníž. přenesená",J123,0)</f>
        <v>0</v>
      </c>
      <c r="BI123" s="144">
        <f>IF(N123="nulová",J123,0)</f>
        <v>0</v>
      </c>
      <c r="BJ123" s="17" t="s">
        <v>85</v>
      </c>
      <c r="BK123" s="144">
        <f>ROUND(I123*H123,2)</f>
        <v>0</v>
      </c>
      <c r="BL123" s="17" t="s">
        <v>140</v>
      </c>
      <c r="BM123" s="143" t="s">
        <v>141</v>
      </c>
    </row>
    <row r="124" spans="2:65" s="1" customFormat="1" ht="126.75">
      <c r="B124" s="32"/>
      <c r="D124" s="145" t="s">
        <v>142</v>
      </c>
      <c r="F124" s="146" t="s">
        <v>143</v>
      </c>
      <c r="I124" s="147"/>
      <c r="L124" s="32"/>
      <c r="M124" s="148"/>
      <c r="T124" s="56"/>
      <c r="AT124" s="17" t="s">
        <v>142</v>
      </c>
      <c r="AU124" s="17" t="s">
        <v>87</v>
      </c>
    </row>
    <row r="125" spans="2:65" s="11" customFormat="1" ht="22.9" customHeight="1">
      <c r="B125" s="120"/>
      <c r="D125" s="121" t="s">
        <v>76</v>
      </c>
      <c r="E125" s="130" t="s">
        <v>144</v>
      </c>
      <c r="F125" s="130" t="s">
        <v>145</v>
      </c>
      <c r="I125" s="123"/>
      <c r="J125" s="131">
        <f>BK125</f>
        <v>0</v>
      </c>
      <c r="L125" s="120"/>
      <c r="M125" s="125"/>
      <c r="P125" s="126">
        <f>SUM(P126:P127)</f>
        <v>0</v>
      </c>
      <c r="R125" s="126">
        <f>SUM(R126:R127)</f>
        <v>0</v>
      </c>
      <c r="T125" s="127">
        <f>SUM(T126:T127)</f>
        <v>0</v>
      </c>
      <c r="AR125" s="121" t="s">
        <v>133</v>
      </c>
      <c r="AT125" s="128" t="s">
        <v>76</v>
      </c>
      <c r="AU125" s="128" t="s">
        <v>85</v>
      </c>
      <c r="AY125" s="121" t="s">
        <v>134</v>
      </c>
      <c r="BK125" s="129">
        <f>SUM(BK126:BK127)</f>
        <v>0</v>
      </c>
    </row>
    <row r="126" spans="2:65" s="1" customFormat="1" ht="16.5" customHeight="1">
      <c r="B126" s="32"/>
      <c r="C126" s="132" t="s">
        <v>87</v>
      </c>
      <c r="D126" s="132" t="s">
        <v>137</v>
      </c>
      <c r="E126" s="133" t="s">
        <v>146</v>
      </c>
      <c r="F126" s="134" t="s">
        <v>147</v>
      </c>
      <c r="G126" s="135" t="s">
        <v>139</v>
      </c>
      <c r="H126" s="136">
        <v>1</v>
      </c>
      <c r="I126" s="137"/>
      <c r="J126" s="138">
        <f>ROUND(I126*H126,2)</f>
        <v>0</v>
      </c>
      <c r="K126" s="134" t="s">
        <v>1</v>
      </c>
      <c r="L126" s="32"/>
      <c r="M126" s="139" t="s">
        <v>1</v>
      </c>
      <c r="N126" s="140" t="s">
        <v>42</v>
      </c>
      <c r="P126" s="141">
        <f>O126*H126</f>
        <v>0</v>
      </c>
      <c r="Q126" s="141">
        <v>0</v>
      </c>
      <c r="R126" s="141">
        <f>Q126*H126</f>
        <v>0</v>
      </c>
      <c r="S126" s="141">
        <v>0</v>
      </c>
      <c r="T126" s="142">
        <f>S126*H126</f>
        <v>0</v>
      </c>
      <c r="AR126" s="143" t="s">
        <v>140</v>
      </c>
      <c r="AT126" s="143" t="s">
        <v>137</v>
      </c>
      <c r="AU126" s="143" t="s">
        <v>87</v>
      </c>
      <c r="AY126" s="17" t="s">
        <v>134</v>
      </c>
      <c r="BE126" s="144">
        <f>IF(N126="základní",J126,0)</f>
        <v>0</v>
      </c>
      <c r="BF126" s="144">
        <f>IF(N126="snížená",J126,0)</f>
        <v>0</v>
      </c>
      <c r="BG126" s="144">
        <f>IF(N126="zákl. přenesená",J126,0)</f>
        <v>0</v>
      </c>
      <c r="BH126" s="144">
        <f>IF(N126="sníž. přenesená",J126,0)</f>
        <v>0</v>
      </c>
      <c r="BI126" s="144">
        <f>IF(N126="nulová",J126,0)</f>
        <v>0</v>
      </c>
      <c r="BJ126" s="17" t="s">
        <v>85</v>
      </c>
      <c r="BK126" s="144">
        <f>ROUND(I126*H126,2)</f>
        <v>0</v>
      </c>
      <c r="BL126" s="17" t="s">
        <v>140</v>
      </c>
      <c r="BM126" s="143" t="s">
        <v>148</v>
      </c>
    </row>
    <row r="127" spans="2:65" s="1" customFormat="1" ht="16.5" customHeight="1">
      <c r="B127" s="32"/>
      <c r="C127" s="132" t="s">
        <v>149</v>
      </c>
      <c r="D127" s="132" t="s">
        <v>137</v>
      </c>
      <c r="E127" s="133" t="s">
        <v>150</v>
      </c>
      <c r="F127" s="134" t="s">
        <v>151</v>
      </c>
      <c r="G127" s="135" t="s">
        <v>139</v>
      </c>
      <c r="H127" s="136">
        <v>1</v>
      </c>
      <c r="I127" s="137"/>
      <c r="J127" s="138">
        <f>ROUND(I127*H127,2)</f>
        <v>0</v>
      </c>
      <c r="K127" s="134" t="s">
        <v>1</v>
      </c>
      <c r="L127" s="32"/>
      <c r="M127" s="139" t="s">
        <v>1</v>
      </c>
      <c r="N127" s="140" t="s">
        <v>42</v>
      </c>
      <c r="P127" s="141">
        <f>O127*H127</f>
        <v>0</v>
      </c>
      <c r="Q127" s="141">
        <v>0</v>
      </c>
      <c r="R127" s="141">
        <f>Q127*H127</f>
        <v>0</v>
      </c>
      <c r="S127" s="141">
        <v>0</v>
      </c>
      <c r="T127" s="142">
        <f>S127*H127</f>
        <v>0</v>
      </c>
      <c r="AR127" s="143" t="s">
        <v>140</v>
      </c>
      <c r="AT127" s="143" t="s">
        <v>137</v>
      </c>
      <c r="AU127" s="143" t="s">
        <v>87</v>
      </c>
      <c r="AY127" s="17" t="s">
        <v>134</v>
      </c>
      <c r="BE127" s="144">
        <f>IF(N127="základní",J127,0)</f>
        <v>0</v>
      </c>
      <c r="BF127" s="144">
        <f>IF(N127="snížená",J127,0)</f>
        <v>0</v>
      </c>
      <c r="BG127" s="144">
        <f>IF(N127="zákl. přenesená",J127,0)</f>
        <v>0</v>
      </c>
      <c r="BH127" s="144">
        <f>IF(N127="sníž. přenesená",J127,0)</f>
        <v>0</v>
      </c>
      <c r="BI127" s="144">
        <f>IF(N127="nulová",J127,0)</f>
        <v>0</v>
      </c>
      <c r="BJ127" s="17" t="s">
        <v>85</v>
      </c>
      <c r="BK127" s="144">
        <f>ROUND(I127*H127,2)</f>
        <v>0</v>
      </c>
      <c r="BL127" s="17" t="s">
        <v>140</v>
      </c>
      <c r="BM127" s="143" t="s">
        <v>152</v>
      </c>
    </row>
    <row r="128" spans="2:65" s="11" customFormat="1" ht="22.9" customHeight="1">
      <c r="B128" s="120"/>
      <c r="D128" s="121" t="s">
        <v>76</v>
      </c>
      <c r="E128" s="130" t="s">
        <v>153</v>
      </c>
      <c r="F128" s="130" t="s">
        <v>154</v>
      </c>
      <c r="I128" s="123"/>
      <c r="J128" s="131">
        <f>BK128</f>
        <v>0</v>
      </c>
      <c r="L128" s="120"/>
      <c r="M128" s="125"/>
      <c r="P128" s="126">
        <f>P129</f>
        <v>0</v>
      </c>
      <c r="R128" s="126">
        <f>R129</f>
        <v>0</v>
      </c>
      <c r="T128" s="127">
        <f>T129</f>
        <v>0</v>
      </c>
      <c r="AR128" s="121" t="s">
        <v>133</v>
      </c>
      <c r="AT128" s="128" t="s">
        <v>76</v>
      </c>
      <c r="AU128" s="128" t="s">
        <v>85</v>
      </c>
      <c r="AY128" s="121" t="s">
        <v>134</v>
      </c>
      <c r="BK128" s="129">
        <f>BK129</f>
        <v>0</v>
      </c>
    </row>
    <row r="129" spans="2:65" s="1" customFormat="1" ht="16.5" customHeight="1">
      <c r="B129" s="32"/>
      <c r="C129" s="132" t="s">
        <v>155</v>
      </c>
      <c r="D129" s="132" t="s">
        <v>137</v>
      </c>
      <c r="E129" s="133" t="s">
        <v>156</v>
      </c>
      <c r="F129" s="134" t="s">
        <v>157</v>
      </c>
      <c r="G129" s="135" t="s">
        <v>139</v>
      </c>
      <c r="H129" s="136">
        <v>1</v>
      </c>
      <c r="I129" s="137"/>
      <c r="J129" s="138">
        <f>ROUND(I129*H129,2)</f>
        <v>0</v>
      </c>
      <c r="K129" s="134" t="s">
        <v>1</v>
      </c>
      <c r="L129" s="32"/>
      <c r="M129" s="149" t="s">
        <v>1</v>
      </c>
      <c r="N129" s="150" t="s">
        <v>42</v>
      </c>
      <c r="O129" s="151"/>
      <c r="P129" s="152">
        <f>O129*H129</f>
        <v>0</v>
      </c>
      <c r="Q129" s="152">
        <v>0</v>
      </c>
      <c r="R129" s="152">
        <f>Q129*H129</f>
        <v>0</v>
      </c>
      <c r="S129" s="152">
        <v>0</v>
      </c>
      <c r="T129" s="153">
        <f>S129*H129</f>
        <v>0</v>
      </c>
      <c r="AR129" s="143" t="s">
        <v>140</v>
      </c>
      <c r="AT129" s="143" t="s">
        <v>137</v>
      </c>
      <c r="AU129" s="143" t="s">
        <v>87</v>
      </c>
      <c r="AY129" s="17" t="s">
        <v>134</v>
      </c>
      <c r="BE129" s="144">
        <f>IF(N129="základní",J129,0)</f>
        <v>0</v>
      </c>
      <c r="BF129" s="144">
        <f>IF(N129="snížená",J129,0)</f>
        <v>0</v>
      </c>
      <c r="BG129" s="144">
        <f>IF(N129="zákl. přenesená",J129,0)</f>
        <v>0</v>
      </c>
      <c r="BH129" s="144">
        <f>IF(N129="sníž. přenesená",J129,0)</f>
        <v>0</v>
      </c>
      <c r="BI129" s="144">
        <f>IF(N129="nulová",J129,0)</f>
        <v>0</v>
      </c>
      <c r="BJ129" s="17" t="s">
        <v>85</v>
      </c>
      <c r="BK129" s="144">
        <f>ROUND(I129*H129,2)</f>
        <v>0</v>
      </c>
      <c r="BL129" s="17" t="s">
        <v>140</v>
      </c>
      <c r="BM129" s="143" t="s">
        <v>158</v>
      </c>
    </row>
    <row r="130" spans="2:65" s="1" customFormat="1" ht="6.95" customHeight="1">
      <c r="B130" s="44"/>
      <c r="C130" s="45"/>
      <c r="D130" s="45"/>
      <c r="E130" s="45"/>
      <c r="F130" s="45"/>
      <c r="G130" s="45"/>
      <c r="H130" s="45"/>
      <c r="I130" s="45"/>
      <c r="J130" s="45"/>
      <c r="K130" s="45"/>
      <c r="L130" s="32"/>
    </row>
  </sheetData>
  <sheetProtection algorithmName="SHA-512" hashValue="owVkUe7mKHQdSJoMqOP1q+rYzrmViYnjtbsuHx1soCpJsJ1YDjwqAVvxugina1rTksaAh8yHButEFJexwtYE6A==" saltValue="CdN6DAM59WpGNCzOjX7n4JlKTPrKs/zqBJ0lzV7ETgXA8BovM3qF0G1ffD3JUi1SjZ9qxt9/mvVXiHJSjKvHGw==" spinCount="100000" sheet="1" objects="1" scenarios="1" formatColumns="0" formatRows="0" autoFilter="0"/>
  <autoFilter ref="C119:K129" xr:uid="{00000000-0009-0000-0000-000001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4" fitToHeight="100" orientation="landscape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45"/>
  <sheetViews>
    <sheetView showGridLines="0" view="pageBreakPreview" topLeftCell="A129" zoomScaleNormal="100" zoomScaleSheetLayoutView="10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7" t="s">
        <v>90</v>
      </c>
    </row>
    <row r="3" spans="2:46" ht="6.95" hidden="1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</row>
    <row r="4" spans="2:46" ht="24.95" hidden="1" customHeight="1">
      <c r="B4" s="20"/>
      <c r="D4" s="21" t="s">
        <v>106</v>
      </c>
      <c r="L4" s="20"/>
      <c r="M4" s="88" t="s">
        <v>10</v>
      </c>
      <c r="AT4" s="17" t="s">
        <v>4</v>
      </c>
    </row>
    <row r="5" spans="2:46" ht="6.95" hidden="1" customHeight="1">
      <c r="B5" s="20"/>
      <c r="L5" s="20"/>
    </row>
    <row r="6" spans="2:46" ht="12" hidden="1" customHeight="1">
      <c r="B6" s="20"/>
      <c r="D6" s="27" t="s">
        <v>16</v>
      </c>
      <c r="L6" s="20"/>
    </row>
    <row r="7" spans="2:46" ht="16.5" hidden="1" customHeight="1">
      <c r="B7" s="20"/>
      <c r="E7" s="230" t="str">
        <f>'Rekapitulace stavby'!K6</f>
        <v>ŠATNY FOTBALOVÉHO KLUBU S HYGIENICKÝM ZÁZEMÍM PRO DIVÁKY V OBCI HULICE</v>
      </c>
      <c r="F7" s="231"/>
      <c r="G7" s="231"/>
      <c r="H7" s="231"/>
      <c r="L7" s="20"/>
    </row>
    <row r="8" spans="2:46" s="1" customFormat="1" ht="12" hidden="1" customHeight="1">
      <c r="B8" s="32"/>
      <c r="D8" s="27" t="s">
        <v>107</v>
      </c>
      <c r="L8" s="32"/>
    </row>
    <row r="9" spans="2:46" s="1" customFormat="1" ht="16.5" hidden="1" customHeight="1">
      <c r="B9" s="32"/>
      <c r="E9" s="192" t="s">
        <v>159</v>
      </c>
      <c r="F9" s="232"/>
      <c r="G9" s="232"/>
      <c r="H9" s="232"/>
      <c r="L9" s="32"/>
    </row>
    <row r="10" spans="2:46" s="1" customFormat="1" ht="11.25" hidden="1">
      <c r="B10" s="32"/>
      <c r="L10" s="32"/>
    </row>
    <row r="11" spans="2:46" s="1" customFormat="1" ht="12" hidden="1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hidden="1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20. 5. 2024</v>
      </c>
      <c r="L12" s="32"/>
    </row>
    <row r="13" spans="2:46" s="1" customFormat="1" ht="10.9" hidden="1" customHeight="1">
      <c r="B13" s="32"/>
      <c r="L13" s="32"/>
    </row>
    <row r="14" spans="2:46" s="1" customFormat="1" ht="12" hidden="1" customHeight="1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hidden="1" customHeight="1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5" hidden="1" customHeight="1">
      <c r="B16" s="32"/>
      <c r="L16" s="32"/>
    </row>
    <row r="17" spans="2:12" s="1" customFormat="1" ht="12" hidden="1" customHeight="1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hidden="1" customHeight="1">
      <c r="B18" s="32"/>
      <c r="E18" s="233" t="str">
        <f>'Rekapitulace stavby'!E14</f>
        <v>Vyplň údaj</v>
      </c>
      <c r="F18" s="214"/>
      <c r="G18" s="214"/>
      <c r="H18" s="214"/>
      <c r="I18" s="27" t="s">
        <v>27</v>
      </c>
      <c r="J18" s="28" t="str">
        <f>'Rekapitulace stavby'!AN14</f>
        <v>Vyplň údaj</v>
      </c>
      <c r="L18" s="32"/>
    </row>
    <row r="19" spans="2:12" s="1" customFormat="1" ht="6.95" hidden="1" customHeight="1">
      <c r="B19" s="32"/>
      <c r="L19" s="32"/>
    </row>
    <row r="20" spans="2:12" s="1" customFormat="1" ht="12" hidden="1" customHeight="1">
      <c r="B20" s="32"/>
      <c r="D20" s="27" t="s">
        <v>30</v>
      </c>
      <c r="I20" s="27" t="s">
        <v>25</v>
      </c>
      <c r="J20" s="25" t="s">
        <v>1</v>
      </c>
      <c r="L20" s="32"/>
    </row>
    <row r="21" spans="2:12" s="1" customFormat="1" ht="18" hidden="1" customHeight="1">
      <c r="B21" s="32"/>
      <c r="E21" s="25" t="s">
        <v>31</v>
      </c>
      <c r="I21" s="27" t="s">
        <v>27</v>
      </c>
      <c r="J21" s="25" t="s">
        <v>1</v>
      </c>
      <c r="L21" s="32"/>
    </row>
    <row r="22" spans="2:12" s="1" customFormat="1" ht="6.95" hidden="1" customHeight="1">
      <c r="B22" s="32"/>
      <c r="L22" s="32"/>
    </row>
    <row r="23" spans="2:12" s="1" customFormat="1" ht="12" hidden="1" customHeight="1">
      <c r="B23" s="32"/>
      <c r="D23" s="27" t="s">
        <v>33</v>
      </c>
      <c r="I23" s="27" t="s">
        <v>25</v>
      </c>
      <c r="J23" s="25" t="s">
        <v>1</v>
      </c>
      <c r="L23" s="32"/>
    </row>
    <row r="24" spans="2:12" s="1" customFormat="1" ht="18" hidden="1" customHeight="1">
      <c r="B24" s="32"/>
      <c r="E24" s="25" t="s">
        <v>34</v>
      </c>
      <c r="I24" s="27" t="s">
        <v>27</v>
      </c>
      <c r="J24" s="25" t="s">
        <v>1</v>
      </c>
      <c r="L24" s="32"/>
    </row>
    <row r="25" spans="2:12" s="1" customFormat="1" ht="6.95" hidden="1" customHeight="1">
      <c r="B25" s="32"/>
      <c r="L25" s="32"/>
    </row>
    <row r="26" spans="2:12" s="1" customFormat="1" ht="12" hidden="1" customHeight="1">
      <c r="B26" s="32"/>
      <c r="D26" s="27" t="s">
        <v>35</v>
      </c>
      <c r="L26" s="32"/>
    </row>
    <row r="27" spans="2:12" s="7" customFormat="1" ht="16.5" hidden="1" customHeight="1">
      <c r="B27" s="89"/>
      <c r="E27" s="219" t="s">
        <v>1</v>
      </c>
      <c r="F27" s="219"/>
      <c r="G27" s="219"/>
      <c r="H27" s="219"/>
      <c r="L27" s="89"/>
    </row>
    <row r="28" spans="2:12" s="1" customFormat="1" ht="6.95" hidden="1" customHeight="1">
      <c r="B28" s="32"/>
      <c r="L28" s="32"/>
    </row>
    <row r="29" spans="2:12" s="1" customFormat="1" ht="6.95" hidden="1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hidden="1" customHeight="1">
      <c r="B30" s="32"/>
      <c r="D30" s="90" t="s">
        <v>37</v>
      </c>
      <c r="J30" s="66">
        <f>ROUND(J120, 2)</f>
        <v>0</v>
      </c>
      <c r="L30" s="32"/>
    </row>
    <row r="31" spans="2:12" s="1" customFormat="1" ht="6.95" hidden="1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hidden="1" customHeight="1">
      <c r="B32" s="32"/>
      <c r="F32" s="35" t="s">
        <v>39</v>
      </c>
      <c r="I32" s="35" t="s">
        <v>38</v>
      </c>
      <c r="J32" s="35" t="s">
        <v>40</v>
      </c>
      <c r="L32" s="32"/>
    </row>
    <row r="33" spans="2:12" s="1" customFormat="1" ht="14.45" hidden="1" customHeight="1">
      <c r="B33" s="32"/>
      <c r="D33" s="55" t="s">
        <v>41</v>
      </c>
      <c r="E33" s="27" t="s">
        <v>42</v>
      </c>
      <c r="F33" s="91">
        <f>ROUND((SUM(BE120:BE144)),  2)</f>
        <v>0</v>
      </c>
      <c r="I33" s="92">
        <v>0.21</v>
      </c>
      <c r="J33" s="91">
        <f>ROUND(((SUM(BE120:BE144))*I33),  2)</f>
        <v>0</v>
      </c>
      <c r="L33" s="32"/>
    </row>
    <row r="34" spans="2:12" s="1" customFormat="1" ht="14.45" hidden="1" customHeight="1">
      <c r="B34" s="32"/>
      <c r="E34" s="27" t="s">
        <v>43</v>
      </c>
      <c r="F34" s="91">
        <f>ROUND((SUM(BF120:BF144)),  2)</f>
        <v>0</v>
      </c>
      <c r="I34" s="92">
        <v>0.12</v>
      </c>
      <c r="J34" s="91">
        <f>ROUND(((SUM(BF120:BF144))*I34),  2)</f>
        <v>0</v>
      </c>
      <c r="L34" s="32"/>
    </row>
    <row r="35" spans="2:12" s="1" customFormat="1" ht="14.45" hidden="1" customHeight="1">
      <c r="B35" s="32"/>
      <c r="E35" s="27" t="s">
        <v>44</v>
      </c>
      <c r="F35" s="91">
        <f>ROUND((SUM(BG120:BG144)),  2)</f>
        <v>0</v>
      </c>
      <c r="I35" s="92">
        <v>0.21</v>
      </c>
      <c r="J35" s="91">
        <f>0</f>
        <v>0</v>
      </c>
      <c r="L35" s="32"/>
    </row>
    <row r="36" spans="2:12" s="1" customFormat="1" ht="14.45" hidden="1" customHeight="1">
      <c r="B36" s="32"/>
      <c r="E36" s="27" t="s">
        <v>45</v>
      </c>
      <c r="F36" s="91">
        <f>ROUND((SUM(BH120:BH144)),  2)</f>
        <v>0</v>
      </c>
      <c r="I36" s="92">
        <v>0.12</v>
      </c>
      <c r="J36" s="91">
        <f>0</f>
        <v>0</v>
      </c>
      <c r="L36" s="32"/>
    </row>
    <row r="37" spans="2:12" s="1" customFormat="1" ht="14.45" hidden="1" customHeight="1">
      <c r="B37" s="32"/>
      <c r="E37" s="27" t="s">
        <v>46</v>
      </c>
      <c r="F37" s="91">
        <f>ROUND((SUM(BI120:BI144)),  2)</f>
        <v>0</v>
      </c>
      <c r="I37" s="92">
        <v>0</v>
      </c>
      <c r="J37" s="91">
        <f>0</f>
        <v>0</v>
      </c>
      <c r="L37" s="32"/>
    </row>
    <row r="38" spans="2:12" s="1" customFormat="1" ht="6.95" hidden="1" customHeight="1">
      <c r="B38" s="32"/>
      <c r="L38" s="32"/>
    </row>
    <row r="39" spans="2:12" s="1" customFormat="1" ht="25.35" hidden="1" customHeight="1">
      <c r="B39" s="32"/>
      <c r="C39" s="93"/>
      <c r="D39" s="94" t="s">
        <v>47</v>
      </c>
      <c r="E39" s="57"/>
      <c r="F39" s="57"/>
      <c r="G39" s="95" t="s">
        <v>48</v>
      </c>
      <c r="H39" s="96" t="s">
        <v>49</v>
      </c>
      <c r="I39" s="57"/>
      <c r="J39" s="97">
        <f>SUM(J30:J37)</f>
        <v>0</v>
      </c>
      <c r="K39" s="98"/>
      <c r="L39" s="32"/>
    </row>
    <row r="40" spans="2:12" s="1" customFormat="1" ht="14.45" hidden="1" customHeight="1">
      <c r="B40" s="32"/>
      <c r="L40" s="32"/>
    </row>
    <row r="41" spans="2:12" ht="14.45" hidden="1" customHeight="1">
      <c r="B41" s="20"/>
      <c r="L41" s="20"/>
    </row>
    <row r="42" spans="2:12" ht="14.45" hidden="1" customHeight="1">
      <c r="B42" s="20"/>
      <c r="L42" s="20"/>
    </row>
    <row r="43" spans="2:12" ht="14.45" hidden="1" customHeight="1">
      <c r="B43" s="20"/>
      <c r="L43" s="20"/>
    </row>
    <row r="44" spans="2:12" ht="14.45" hidden="1" customHeight="1">
      <c r="B44" s="20"/>
      <c r="L44" s="20"/>
    </row>
    <row r="45" spans="2:12" ht="14.45" hidden="1" customHeight="1">
      <c r="B45" s="20"/>
      <c r="L45" s="20"/>
    </row>
    <row r="46" spans="2:12" ht="14.45" hidden="1" customHeight="1">
      <c r="B46" s="20"/>
      <c r="L46" s="20"/>
    </row>
    <row r="47" spans="2:12" ht="14.45" hidden="1" customHeight="1">
      <c r="B47" s="20"/>
      <c r="L47" s="20"/>
    </row>
    <row r="48" spans="2:12" ht="14.45" hidden="1" customHeight="1">
      <c r="B48" s="20"/>
      <c r="L48" s="20"/>
    </row>
    <row r="49" spans="2:12" ht="14.45" hidden="1" customHeight="1">
      <c r="B49" s="20"/>
      <c r="L49" s="20"/>
    </row>
    <row r="50" spans="2:12" s="1" customFormat="1" ht="14.45" hidden="1" customHeight="1">
      <c r="B50" s="32"/>
      <c r="D50" s="41" t="s">
        <v>50</v>
      </c>
      <c r="E50" s="42"/>
      <c r="F50" s="42"/>
      <c r="G50" s="41" t="s">
        <v>51</v>
      </c>
      <c r="H50" s="42"/>
      <c r="I50" s="42"/>
      <c r="J50" s="42"/>
      <c r="K50" s="42"/>
      <c r="L50" s="32"/>
    </row>
    <row r="51" spans="2:12" ht="11.25" hidden="1">
      <c r="B51" s="20"/>
      <c r="L51" s="20"/>
    </row>
    <row r="52" spans="2:12" ht="11.25" hidden="1">
      <c r="B52" s="20"/>
      <c r="L52" s="20"/>
    </row>
    <row r="53" spans="2:12" ht="11.25" hidden="1">
      <c r="B53" s="20"/>
      <c r="L53" s="20"/>
    </row>
    <row r="54" spans="2:12" ht="11.25" hidden="1">
      <c r="B54" s="20"/>
      <c r="L54" s="20"/>
    </row>
    <row r="55" spans="2:12" ht="11.25" hidden="1">
      <c r="B55" s="20"/>
      <c r="L55" s="20"/>
    </row>
    <row r="56" spans="2:12" ht="11.25" hidden="1">
      <c r="B56" s="20"/>
      <c r="L56" s="20"/>
    </row>
    <row r="57" spans="2:12" ht="11.25" hidden="1">
      <c r="B57" s="20"/>
      <c r="L57" s="20"/>
    </row>
    <row r="58" spans="2:12" ht="11.25" hidden="1">
      <c r="B58" s="20"/>
      <c r="L58" s="20"/>
    </row>
    <row r="59" spans="2:12" ht="11.25" hidden="1">
      <c r="B59" s="20"/>
      <c r="L59" s="20"/>
    </row>
    <row r="60" spans="2:12" ht="11.25" hidden="1">
      <c r="B60" s="20"/>
      <c r="L60" s="20"/>
    </row>
    <row r="61" spans="2:12" s="1" customFormat="1" ht="12.75" hidden="1">
      <c r="B61" s="32"/>
      <c r="D61" s="43" t="s">
        <v>52</v>
      </c>
      <c r="E61" s="34"/>
      <c r="F61" s="99" t="s">
        <v>53</v>
      </c>
      <c r="G61" s="43" t="s">
        <v>52</v>
      </c>
      <c r="H61" s="34"/>
      <c r="I61" s="34"/>
      <c r="J61" s="100" t="s">
        <v>53</v>
      </c>
      <c r="K61" s="34"/>
      <c r="L61" s="32"/>
    </row>
    <row r="62" spans="2:12" ht="11.25" hidden="1">
      <c r="B62" s="20"/>
      <c r="L62" s="20"/>
    </row>
    <row r="63" spans="2:12" ht="11.25" hidden="1">
      <c r="B63" s="20"/>
      <c r="L63" s="20"/>
    </row>
    <row r="64" spans="2:12" ht="11.25" hidden="1">
      <c r="B64" s="20"/>
      <c r="L64" s="20"/>
    </row>
    <row r="65" spans="2:12" s="1" customFormat="1" ht="12.75" hidden="1">
      <c r="B65" s="32"/>
      <c r="D65" s="41" t="s">
        <v>54</v>
      </c>
      <c r="E65" s="42"/>
      <c r="F65" s="42"/>
      <c r="G65" s="41" t="s">
        <v>55</v>
      </c>
      <c r="H65" s="42"/>
      <c r="I65" s="42"/>
      <c r="J65" s="42"/>
      <c r="K65" s="42"/>
      <c r="L65" s="32"/>
    </row>
    <row r="66" spans="2:12" ht="11.25" hidden="1">
      <c r="B66" s="20"/>
      <c r="L66" s="20"/>
    </row>
    <row r="67" spans="2:12" ht="11.25" hidden="1">
      <c r="B67" s="20"/>
      <c r="L67" s="20"/>
    </row>
    <row r="68" spans="2:12" ht="11.25" hidden="1">
      <c r="B68" s="20"/>
      <c r="L68" s="20"/>
    </row>
    <row r="69" spans="2:12" ht="11.25" hidden="1">
      <c r="B69" s="20"/>
      <c r="L69" s="20"/>
    </row>
    <row r="70" spans="2:12" ht="11.25" hidden="1">
      <c r="B70" s="20"/>
      <c r="L70" s="20"/>
    </row>
    <row r="71" spans="2:12" ht="11.25" hidden="1">
      <c r="B71" s="20"/>
      <c r="L71" s="20"/>
    </row>
    <row r="72" spans="2:12" ht="11.25" hidden="1">
      <c r="B72" s="20"/>
      <c r="L72" s="20"/>
    </row>
    <row r="73" spans="2:12" ht="11.25" hidden="1">
      <c r="B73" s="20"/>
      <c r="L73" s="20"/>
    </row>
    <row r="74" spans="2:12" ht="11.25" hidden="1">
      <c r="B74" s="20"/>
      <c r="L74" s="20"/>
    </row>
    <row r="75" spans="2:12" ht="11.25" hidden="1">
      <c r="B75" s="20"/>
      <c r="L75" s="20"/>
    </row>
    <row r="76" spans="2:12" s="1" customFormat="1" ht="12.75" hidden="1">
      <c r="B76" s="32"/>
      <c r="D76" s="43" t="s">
        <v>52</v>
      </c>
      <c r="E76" s="34"/>
      <c r="F76" s="99" t="s">
        <v>53</v>
      </c>
      <c r="G76" s="43" t="s">
        <v>52</v>
      </c>
      <c r="H76" s="34"/>
      <c r="I76" s="34"/>
      <c r="J76" s="100" t="s">
        <v>53</v>
      </c>
      <c r="K76" s="34"/>
      <c r="L76" s="32"/>
    </row>
    <row r="77" spans="2:12" s="1" customFormat="1" ht="14.45" hidden="1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78" spans="2:12" ht="11.25" hidden="1"/>
    <row r="79" spans="2:12" ht="11.25" hidden="1"/>
    <row r="80" spans="2:12" ht="11.25" hidden="1"/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1" t="s">
        <v>109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30" t="str">
        <f>E7</f>
        <v>ŠATNY FOTBALOVÉHO KLUBU S HYGIENICKÝM ZÁZEMÍM PRO DIVÁKY V OBCI HULICE</v>
      </c>
      <c r="F85" s="231"/>
      <c r="G85" s="231"/>
      <c r="H85" s="231"/>
      <c r="L85" s="32"/>
    </row>
    <row r="86" spans="2:47" s="1" customFormat="1" ht="12" customHeight="1">
      <c r="B86" s="32"/>
      <c r="C86" s="27" t="s">
        <v>107</v>
      </c>
      <c r="L86" s="32"/>
    </row>
    <row r="87" spans="2:47" s="1" customFormat="1" ht="16.5" customHeight="1">
      <c r="B87" s="32"/>
      <c r="E87" s="192" t="str">
        <f>E9</f>
        <v>02 - BOURACÍ PRÁCE</v>
      </c>
      <c r="F87" s="232"/>
      <c r="G87" s="232"/>
      <c r="H87" s="232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>Obec Hulice, 257 63 Trhový Štěpánov</v>
      </c>
      <c r="I89" s="27" t="s">
        <v>22</v>
      </c>
      <c r="J89" s="52" t="str">
        <f>IF(J12="","",J12)</f>
        <v>20. 5. 2024</v>
      </c>
      <c r="L89" s="32"/>
    </row>
    <row r="90" spans="2:47" s="1" customFormat="1" ht="6.95" customHeight="1">
      <c r="B90" s="32"/>
      <c r="L90" s="32"/>
    </row>
    <row r="91" spans="2:47" s="1" customFormat="1" ht="15.2" customHeight="1">
      <c r="B91" s="32"/>
      <c r="C91" s="27" t="s">
        <v>24</v>
      </c>
      <c r="F91" s="25" t="str">
        <f>E15</f>
        <v>Obec Hulice, č. p. 33, 257 63 Trhový Štěpánov</v>
      </c>
      <c r="I91" s="27" t="s">
        <v>30</v>
      </c>
      <c r="J91" s="30" t="str">
        <f>E21</f>
        <v xml:space="preserve">Ing.arch. Jiří Dvořák </v>
      </c>
      <c r="L91" s="32"/>
    </row>
    <row r="92" spans="2:47" s="1" customFormat="1" ht="15.2" customHeight="1">
      <c r="B92" s="32"/>
      <c r="C92" s="27" t="s">
        <v>28</v>
      </c>
      <c r="F92" s="25" t="str">
        <f>IF(E18="","",E18)</f>
        <v>Vyplň údaj</v>
      </c>
      <c r="I92" s="27" t="s">
        <v>33</v>
      </c>
      <c r="J92" s="30" t="str">
        <f>E24</f>
        <v>Vladimír Mrázek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1" t="s">
        <v>110</v>
      </c>
      <c r="D94" s="93"/>
      <c r="E94" s="93"/>
      <c r="F94" s="93"/>
      <c r="G94" s="93"/>
      <c r="H94" s="93"/>
      <c r="I94" s="93"/>
      <c r="J94" s="102" t="s">
        <v>111</v>
      </c>
      <c r="K94" s="93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3" t="s">
        <v>112</v>
      </c>
      <c r="J96" s="66">
        <f>J120</f>
        <v>0</v>
      </c>
      <c r="L96" s="32"/>
      <c r="AU96" s="17" t="s">
        <v>113</v>
      </c>
    </row>
    <row r="97" spans="2:12" s="8" customFormat="1" ht="24.95" customHeight="1">
      <c r="B97" s="104"/>
      <c r="D97" s="105" t="s">
        <v>160</v>
      </c>
      <c r="E97" s="106"/>
      <c r="F97" s="106"/>
      <c r="G97" s="106"/>
      <c r="H97" s="106"/>
      <c r="I97" s="106"/>
      <c r="J97" s="107">
        <f>J121</f>
        <v>0</v>
      </c>
      <c r="L97" s="104"/>
    </row>
    <row r="98" spans="2:12" s="9" customFormat="1" ht="19.899999999999999" customHeight="1">
      <c r="B98" s="108"/>
      <c r="D98" s="109" t="s">
        <v>161</v>
      </c>
      <c r="E98" s="110"/>
      <c r="F98" s="110"/>
      <c r="G98" s="110"/>
      <c r="H98" s="110"/>
      <c r="I98" s="110"/>
      <c r="J98" s="111">
        <f>J122</f>
        <v>0</v>
      </c>
      <c r="L98" s="108"/>
    </row>
    <row r="99" spans="2:12" s="9" customFormat="1" ht="19.899999999999999" customHeight="1">
      <c r="B99" s="108"/>
      <c r="D99" s="109" t="s">
        <v>162</v>
      </c>
      <c r="E99" s="110"/>
      <c r="F99" s="110"/>
      <c r="G99" s="110"/>
      <c r="H99" s="110"/>
      <c r="I99" s="110"/>
      <c r="J99" s="111">
        <f>J125</f>
        <v>0</v>
      </c>
      <c r="L99" s="108"/>
    </row>
    <row r="100" spans="2:12" s="9" customFormat="1" ht="19.899999999999999" customHeight="1">
      <c r="B100" s="108"/>
      <c r="D100" s="109" t="s">
        <v>163</v>
      </c>
      <c r="E100" s="110"/>
      <c r="F100" s="110"/>
      <c r="G100" s="110"/>
      <c r="H100" s="110"/>
      <c r="I100" s="110"/>
      <c r="J100" s="111">
        <f>J138</f>
        <v>0</v>
      </c>
      <c r="L100" s="108"/>
    </row>
    <row r="101" spans="2:12" s="1" customFormat="1" ht="21.75" customHeight="1">
      <c r="B101" s="32"/>
      <c r="L101" s="32"/>
    </row>
    <row r="102" spans="2:12" s="1" customFormat="1" ht="6.95" customHeight="1">
      <c r="B102" s="44"/>
      <c r="C102" s="45"/>
      <c r="D102" s="45"/>
      <c r="E102" s="45"/>
      <c r="F102" s="45"/>
      <c r="G102" s="45"/>
      <c r="H102" s="45"/>
      <c r="I102" s="45"/>
      <c r="J102" s="45"/>
      <c r="K102" s="45"/>
      <c r="L102" s="32"/>
    </row>
    <row r="106" spans="2:12" s="1" customFormat="1" ht="6.95" customHeight="1">
      <c r="B106" s="46"/>
      <c r="C106" s="47"/>
      <c r="D106" s="47"/>
      <c r="E106" s="47"/>
      <c r="F106" s="47"/>
      <c r="G106" s="47"/>
      <c r="H106" s="47"/>
      <c r="I106" s="47"/>
      <c r="J106" s="47"/>
      <c r="K106" s="47"/>
      <c r="L106" s="32"/>
    </row>
    <row r="107" spans="2:12" s="1" customFormat="1" ht="24.95" customHeight="1">
      <c r="B107" s="32"/>
      <c r="C107" s="21" t="s">
        <v>118</v>
      </c>
      <c r="L107" s="32"/>
    </row>
    <row r="108" spans="2:12" s="1" customFormat="1" ht="6.95" customHeight="1">
      <c r="B108" s="32"/>
      <c r="L108" s="32"/>
    </row>
    <row r="109" spans="2:12" s="1" customFormat="1" ht="12" customHeight="1">
      <c r="B109" s="32"/>
      <c r="C109" s="27" t="s">
        <v>16</v>
      </c>
      <c r="L109" s="32"/>
    </row>
    <row r="110" spans="2:12" s="1" customFormat="1" ht="16.5" customHeight="1">
      <c r="B110" s="32"/>
      <c r="E110" s="230" t="str">
        <f>E7</f>
        <v>ŠATNY FOTBALOVÉHO KLUBU S HYGIENICKÝM ZÁZEMÍM PRO DIVÁKY V OBCI HULICE</v>
      </c>
      <c r="F110" s="231"/>
      <c r="G110" s="231"/>
      <c r="H110" s="231"/>
      <c r="L110" s="32"/>
    </row>
    <row r="111" spans="2:12" s="1" customFormat="1" ht="12" customHeight="1">
      <c r="B111" s="32"/>
      <c r="C111" s="27" t="s">
        <v>107</v>
      </c>
      <c r="L111" s="32"/>
    </row>
    <row r="112" spans="2:12" s="1" customFormat="1" ht="16.5" customHeight="1">
      <c r="B112" s="32"/>
      <c r="E112" s="192" t="str">
        <f>E9</f>
        <v>02 - BOURACÍ PRÁCE</v>
      </c>
      <c r="F112" s="232"/>
      <c r="G112" s="232"/>
      <c r="H112" s="232"/>
      <c r="L112" s="32"/>
    </row>
    <row r="113" spans="2:65" s="1" customFormat="1" ht="6.95" customHeight="1">
      <c r="B113" s="32"/>
      <c r="L113" s="32"/>
    </row>
    <row r="114" spans="2:65" s="1" customFormat="1" ht="12" customHeight="1">
      <c r="B114" s="32"/>
      <c r="C114" s="27" t="s">
        <v>20</v>
      </c>
      <c r="F114" s="25" t="str">
        <f>F12</f>
        <v>Obec Hulice, 257 63 Trhový Štěpánov</v>
      </c>
      <c r="I114" s="27" t="s">
        <v>22</v>
      </c>
      <c r="J114" s="52" t="str">
        <f>IF(J12="","",J12)</f>
        <v>20. 5. 2024</v>
      </c>
      <c r="L114" s="32"/>
    </row>
    <row r="115" spans="2:65" s="1" customFormat="1" ht="6.95" customHeight="1">
      <c r="B115" s="32"/>
      <c r="L115" s="32"/>
    </row>
    <row r="116" spans="2:65" s="1" customFormat="1" ht="15.2" customHeight="1">
      <c r="B116" s="32"/>
      <c r="C116" s="27" t="s">
        <v>24</v>
      </c>
      <c r="F116" s="25" t="str">
        <f>E15</f>
        <v>Obec Hulice, č. p. 33, 257 63 Trhový Štěpánov</v>
      </c>
      <c r="I116" s="27" t="s">
        <v>30</v>
      </c>
      <c r="J116" s="30" t="str">
        <f>E21</f>
        <v xml:space="preserve">Ing.arch. Jiří Dvořák </v>
      </c>
      <c r="L116" s="32"/>
    </row>
    <row r="117" spans="2:65" s="1" customFormat="1" ht="15.2" customHeight="1">
      <c r="B117" s="32"/>
      <c r="C117" s="27" t="s">
        <v>28</v>
      </c>
      <c r="F117" s="25" t="str">
        <f>IF(E18="","",E18)</f>
        <v>Vyplň údaj</v>
      </c>
      <c r="I117" s="27" t="s">
        <v>33</v>
      </c>
      <c r="J117" s="30" t="str">
        <f>E24</f>
        <v>Vladimír Mrázek</v>
      </c>
      <c r="L117" s="32"/>
    </row>
    <row r="118" spans="2:65" s="1" customFormat="1" ht="10.35" customHeight="1">
      <c r="B118" s="32"/>
      <c r="L118" s="32"/>
    </row>
    <row r="119" spans="2:65" s="10" customFormat="1" ht="29.25" customHeight="1">
      <c r="B119" s="112"/>
      <c r="C119" s="113" t="s">
        <v>119</v>
      </c>
      <c r="D119" s="114" t="s">
        <v>62</v>
      </c>
      <c r="E119" s="114" t="s">
        <v>58</v>
      </c>
      <c r="F119" s="114" t="s">
        <v>59</v>
      </c>
      <c r="G119" s="114" t="s">
        <v>120</v>
      </c>
      <c r="H119" s="114" t="s">
        <v>121</v>
      </c>
      <c r="I119" s="114" t="s">
        <v>122</v>
      </c>
      <c r="J119" s="114" t="s">
        <v>111</v>
      </c>
      <c r="K119" s="115" t="s">
        <v>123</v>
      </c>
      <c r="L119" s="112"/>
      <c r="M119" s="59" t="s">
        <v>1</v>
      </c>
      <c r="N119" s="60" t="s">
        <v>41</v>
      </c>
      <c r="O119" s="60" t="s">
        <v>124</v>
      </c>
      <c r="P119" s="60" t="s">
        <v>125</v>
      </c>
      <c r="Q119" s="60" t="s">
        <v>126</v>
      </c>
      <c r="R119" s="60" t="s">
        <v>127</v>
      </c>
      <c r="S119" s="60" t="s">
        <v>128</v>
      </c>
      <c r="T119" s="61" t="s">
        <v>129</v>
      </c>
    </row>
    <row r="120" spans="2:65" s="1" customFormat="1" ht="22.9" customHeight="1">
      <c r="B120" s="32"/>
      <c r="C120" s="64" t="s">
        <v>130</v>
      </c>
      <c r="J120" s="116">
        <f>BK120</f>
        <v>0</v>
      </c>
      <c r="L120" s="32"/>
      <c r="M120" s="62"/>
      <c r="N120" s="53"/>
      <c r="O120" s="53"/>
      <c r="P120" s="117">
        <f>P121</f>
        <v>0</v>
      </c>
      <c r="Q120" s="53"/>
      <c r="R120" s="117">
        <f>R121</f>
        <v>0</v>
      </c>
      <c r="S120" s="53"/>
      <c r="T120" s="118">
        <f>T121</f>
        <v>238.98245999999997</v>
      </c>
      <c r="AT120" s="17" t="s">
        <v>76</v>
      </c>
      <c r="AU120" s="17" t="s">
        <v>113</v>
      </c>
      <c r="BK120" s="119">
        <f>BK121</f>
        <v>0</v>
      </c>
    </row>
    <row r="121" spans="2:65" s="11" customFormat="1" ht="25.9" customHeight="1">
      <c r="B121" s="120"/>
      <c r="D121" s="121" t="s">
        <v>76</v>
      </c>
      <c r="E121" s="122" t="s">
        <v>164</v>
      </c>
      <c r="F121" s="122" t="s">
        <v>165</v>
      </c>
      <c r="I121" s="123"/>
      <c r="J121" s="124">
        <f>BK121</f>
        <v>0</v>
      </c>
      <c r="L121" s="120"/>
      <c r="M121" s="125"/>
      <c r="P121" s="126">
        <f>P122+P125+P138</f>
        <v>0</v>
      </c>
      <c r="R121" s="126">
        <f>R122+R125+R138</f>
        <v>0</v>
      </c>
      <c r="T121" s="127">
        <f>T122+T125+T138</f>
        <v>238.98245999999997</v>
      </c>
      <c r="AR121" s="121" t="s">
        <v>85</v>
      </c>
      <c r="AT121" s="128" t="s">
        <v>76</v>
      </c>
      <c r="AU121" s="128" t="s">
        <v>77</v>
      </c>
      <c r="AY121" s="121" t="s">
        <v>134</v>
      </c>
      <c r="BK121" s="129">
        <f>BK122+BK125+BK138</f>
        <v>0</v>
      </c>
    </row>
    <row r="122" spans="2:65" s="11" customFormat="1" ht="22.9" customHeight="1">
      <c r="B122" s="120"/>
      <c r="D122" s="121" t="s">
        <v>76</v>
      </c>
      <c r="E122" s="130" t="s">
        <v>85</v>
      </c>
      <c r="F122" s="130" t="s">
        <v>166</v>
      </c>
      <c r="I122" s="123"/>
      <c r="J122" s="131">
        <f>BK122</f>
        <v>0</v>
      </c>
      <c r="L122" s="120"/>
      <c r="M122" s="125"/>
      <c r="P122" s="126">
        <f>SUM(P123:P124)</f>
        <v>0</v>
      </c>
      <c r="R122" s="126">
        <f>SUM(R123:R124)</f>
        <v>0</v>
      </c>
      <c r="T122" s="127">
        <f>SUM(T123:T124)</f>
        <v>60.5</v>
      </c>
      <c r="AR122" s="121" t="s">
        <v>85</v>
      </c>
      <c r="AT122" s="128" t="s">
        <v>76</v>
      </c>
      <c r="AU122" s="128" t="s">
        <v>85</v>
      </c>
      <c r="AY122" s="121" t="s">
        <v>134</v>
      </c>
      <c r="BK122" s="129">
        <f>SUM(BK123:BK124)</f>
        <v>0</v>
      </c>
    </row>
    <row r="123" spans="2:65" s="1" customFormat="1" ht="16.5" customHeight="1">
      <c r="B123" s="32"/>
      <c r="C123" s="132" t="s">
        <v>85</v>
      </c>
      <c r="D123" s="132" t="s">
        <v>137</v>
      </c>
      <c r="E123" s="133" t="s">
        <v>167</v>
      </c>
      <c r="F123" s="134" t="s">
        <v>168</v>
      </c>
      <c r="G123" s="135" t="s">
        <v>169</v>
      </c>
      <c r="H123" s="136">
        <v>110</v>
      </c>
      <c r="I123" s="137"/>
      <c r="J123" s="138">
        <f>ROUND(I123*H123,2)</f>
        <v>0</v>
      </c>
      <c r="K123" s="134" t="s">
        <v>170</v>
      </c>
      <c r="L123" s="32"/>
      <c r="M123" s="139" t="s">
        <v>1</v>
      </c>
      <c r="N123" s="140" t="s">
        <v>42</v>
      </c>
      <c r="P123" s="141">
        <f>O123*H123</f>
        <v>0</v>
      </c>
      <c r="Q123" s="141">
        <v>0</v>
      </c>
      <c r="R123" s="141">
        <f>Q123*H123</f>
        <v>0</v>
      </c>
      <c r="S123" s="141">
        <v>0.26</v>
      </c>
      <c r="T123" s="142">
        <f>S123*H123</f>
        <v>28.6</v>
      </c>
      <c r="AR123" s="143" t="s">
        <v>155</v>
      </c>
      <c r="AT123" s="143" t="s">
        <v>137</v>
      </c>
      <c r="AU123" s="143" t="s">
        <v>87</v>
      </c>
      <c r="AY123" s="17" t="s">
        <v>134</v>
      </c>
      <c r="BE123" s="144">
        <f>IF(N123="základní",J123,0)</f>
        <v>0</v>
      </c>
      <c r="BF123" s="144">
        <f>IF(N123="snížená",J123,0)</f>
        <v>0</v>
      </c>
      <c r="BG123" s="144">
        <f>IF(N123="zákl. přenesená",J123,0)</f>
        <v>0</v>
      </c>
      <c r="BH123" s="144">
        <f>IF(N123="sníž. přenesená",J123,0)</f>
        <v>0</v>
      </c>
      <c r="BI123" s="144">
        <f>IF(N123="nulová",J123,0)</f>
        <v>0</v>
      </c>
      <c r="BJ123" s="17" t="s">
        <v>85</v>
      </c>
      <c r="BK123" s="144">
        <f>ROUND(I123*H123,2)</f>
        <v>0</v>
      </c>
      <c r="BL123" s="17" t="s">
        <v>155</v>
      </c>
      <c r="BM123" s="143" t="s">
        <v>171</v>
      </c>
    </row>
    <row r="124" spans="2:65" s="1" customFormat="1" ht="16.5" customHeight="1">
      <c r="B124" s="32"/>
      <c r="C124" s="132" t="s">
        <v>87</v>
      </c>
      <c r="D124" s="132" t="s">
        <v>137</v>
      </c>
      <c r="E124" s="133" t="s">
        <v>172</v>
      </c>
      <c r="F124" s="134" t="s">
        <v>173</v>
      </c>
      <c r="G124" s="135" t="s">
        <v>169</v>
      </c>
      <c r="H124" s="136">
        <v>110</v>
      </c>
      <c r="I124" s="137"/>
      <c r="J124" s="138">
        <f>ROUND(I124*H124,2)</f>
        <v>0</v>
      </c>
      <c r="K124" s="134" t="s">
        <v>170</v>
      </c>
      <c r="L124" s="32"/>
      <c r="M124" s="139" t="s">
        <v>1</v>
      </c>
      <c r="N124" s="140" t="s">
        <v>42</v>
      </c>
      <c r="P124" s="141">
        <f>O124*H124</f>
        <v>0</v>
      </c>
      <c r="Q124" s="141">
        <v>0</v>
      </c>
      <c r="R124" s="141">
        <f>Q124*H124</f>
        <v>0</v>
      </c>
      <c r="S124" s="141">
        <v>0.28999999999999998</v>
      </c>
      <c r="T124" s="142">
        <f>S124*H124</f>
        <v>31.9</v>
      </c>
      <c r="AR124" s="143" t="s">
        <v>155</v>
      </c>
      <c r="AT124" s="143" t="s">
        <v>137</v>
      </c>
      <c r="AU124" s="143" t="s">
        <v>87</v>
      </c>
      <c r="AY124" s="17" t="s">
        <v>134</v>
      </c>
      <c r="BE124" s="144">
        <f>IF(N124="základní",J124,0)</f>
        <v>0</v>
      </c>
      <c r="BF124" s="144">
        <f>IF(N124="snížená",J124,0)</f>
        <v>0</v>
      </c>
      <c r="BG124" s="144">
        <f>IF(N124="zákl. přenesená",J124,0)</f>
        <v>0</v>
      </c>
      <c r="BH124" s="144">
        <f>IF(N124="sníž. přenesená",J124,0)</f>
        <v>0</v>
      </c>
      <c r="BI124" s="144">
        <f>IF(N124="nulová",J124,0)</f>
        <v>0</v>
      </c>
      <c r="BJ124" s="17" t="s">
        <v>85</v>
      </c>
      <c r="BK124" s="144">
        <f>ROUND(I124*H124,2)</f>
        <v>0</v>
      </c>
      <c r="BL124" s="17" t="s">
        <v>155</v>
      </c>
      <c r="BM124" s="143" t="s">
        <v>174</v>
      </c>
    </row>
    <row r="125" spans="2:65" s="11" customFormat="1" ht="22.9" customHeight="1">
      <c r="B125" s="120"/>
      <c r="D125" s="121" t="s">
        <v>76</v>
      </c>
      <c r="E125" s="130" t="s">
        <v>175</v>
      </c>
      <c r="F125" s="130" t="s">
        <v>176</v>
      </c>
      <c r="I125" s="123"/>
      <c r="J125" s="131">
        <f>BK125</f>
        <v>0</v>
      </c>
      <c r="L125" s="120"/>
      <c r="M125" s="125"/>
      <c r="P125" s="126">
        <f>SUM(P126:P137)</f>
        <v>0</v>
      </c>
      <c r="R125" s="126">
        <f>SUM(R126:R137)</f>
        <v>0</v>
      </c>
      <c r="T125" s="127">
        <f>SUM(T126:T137)</f>
        <v>178.48245999999997</v>
      </c>
      <c r="AR125" s="121" t="s">
        <v>85</v>
      </c>
      <c r="AT125" s="128" t="s">
        <v>76</v>
      </c>
      <c r="AU125" s="128" t="s">
        <v>85</v>
      </c>
      <c r="AY125" s="121" t="s">
        <v>134</v>
      </c>
      <c r="BK125" s="129">
        <f>SUM(BK126:BK137)</f>
        <v>0</v>
      </c>
    </row>
    <row r="126" spans="2:65" s="1" customFormat="1" ht="21.75" customHeight="1">
      <c r="B126" s="32"/>
      <c r="C126" s="132" t="s">
        <v>149</v>
      </c>
      <c r="D126" s="132" t="s">
        <v>137</v>
      </c>
      <c r="E126" s="133" t="s">
        <v>177</v>
      </c>
      <c r="F126" s="134" t="s">
        <v>178</v>
      </c>
      <c r="G126" s="135" t="s">
        <v>179</v>
      </c>
      <c r="H126" s="136">
        <v>271.75799999999998</v>
      </c>
      <c r="I126" s="137"/>
      <c r="J126" s="138">
        <f>ROUND(I126*H126,2)</f>
        <v>0</v>
      </c>
      <c r="K126" s="134" t="s">
        <v>170</v>
      </c>
      <c r="L126" s="32"/>
      <c r="M126" s="139" t="s">
        <v>1</v>
      </c>
      <c r="N126" s="140" t="s">
        <v>42</v>
      </c>
      <c r="P126" s="141">
        <f>O126*H126</f>
        <v>0</v>
      </c>
      <c r="Q126" s="141">
        <v>0</v>
      </c>
      <c r="R126" s="141">
        <f>Q126*H126</f>
        <v>0</v>
      </c>
      <c r="S126" s="141">
        <v>0.37</v>
      </c>
      <c r="T126" s="142">
        <f>S126*H126</f>
        <v>100.55045999999999</v>
      </c>
      <c r="AR126" s="143" t="s">
        <v>155</v>
      </c>
      <c r="AT126" s="143" t="s">
        <v>137</v>
      </c>
      <c r="AU126" s="143" t="s">
        <v>87</v>
      </c>
      <c r="AY126" s="17" t="s">
        <v>134</v>
      </c>
      <c r="BE126" s="144">
        <f>IF(N126="základní",J126,0)</f>
        <v>0</v>
      </c>
      <c r="BF126" s="144">
        <f>IF(N126="snížená",J126,0)</f>
        <v>0</v>
      </c>
      <c r="BG126" s="144">
        <f>IF(N126="zákl. přenesená",J126,0)</f>
        <v>0</v>
      </c>
      <c r="BH126" s="144">
        <f>IF(N126="sníž. přenesená",J126,0)</f>
        <v>0</v>
      </c>
      <c r="BI126" s="144">
        <f>IF(N126="nulová",J126,0)</f>
        <v>0</v>
      </c>
      <c r="BJ126" s="17" t="s">
        <v>85</v>
      </c>
      <c r="BK126" s="144">
        <f>ROUND(I126*H126,2)</f>
        <v>0</v>
      </c>
      <c r="BL126" s="17" t="s">
        <v>155</v>
      </c>
      <c r="BM126" s="143" t="s">
        <v>180</v>
      </c>
    </row>
    <row r="127" spans="2:65" s="12" customFormat="1" ht="11.25">
      <c r="B127" s="154"/>
      <c r="D127" s="145" t="s">
        <v>181</v>
      </c>
      <c r="E127" s="155" t="s">
        <v>1</v>
      </c>
      <c r="F127" s="156" t="s">
        <v>182</v>
      </c>
      <c r="H127" s="157">
        <v>29.26</v>
      </c>
      <c r="I127" s="158"/>
      <c r="L127" s="154"/>
      <c r="M127" s="159"/>
      <c r="T127" s="160"/>
      <c r="AT127" s="155" t="s">
        <v>181</v>
      </c>
      <c r="AU127" s="155" t="s">
        <v>87</v>
      </c>
      <c r="AV127" s="12" t="s">
        <v>87</v>
      </c>
      <c r="AW127" s="12" t="s">
        <v>32</v>
      </c>
      <c r="AX127" s="12" t="s">
        <v>77</v>
      </c>
      <c r="AY127" s="155" t="s">
        <v>134</v>
      </c>
    </row>
    <row r="128" spans="2:65" s="12" customFormat="1" ht="11.25">
      <c r="B128" s="154"/>
      <c r="D128" s="145" t="s">
        <v>181</v>
      </c>
      <c r="E128" s="155" t="s">
        <v>1</v>
      </c>
      <c r="F128" s="156" t="s">
        <v>183</v>
      </c>
      <c r="H128" s="157">
        <v>242.49799999999999</v>
      </c>
      <c r="I128" s="158"/>
      <c r="L128" s="154"/>
      <c r="M128" s="159"/>
      <c r="T128" s="160"/>
      <c r="AT128" s="155" t="s">
        <v>181</v>
      </c>
      <c r="AU128" s="155" t="s">
        <v>87</v>
      </c>
      <c r="AV128" s="12" t="s">
        <v>87</v>
      </c>
      <c r="AW128" s="12" t="s">
        <v>32</v>
      </c>
      <c r="AX128" s="12" t="s">
        <v>77</v>
      </c>
      <c r="AY128" s="155" t="s">
        <v>134</v>
      </c>
    </row>
    <row r="129" spans="2:65" s="13" customFormat="1" ht="11.25">
      <c r="B129" s="161"/>
      <c r="D129" s="145" t="s">
        <v>181</v>
      </c>
      <c r="E129" s="162" t="s">
        <v>1</v>
      </c>
      <c r="F129" s="163" t="s">
        <v>184</v>
      </c>
      <c r="H129" s="164">
        <v>271.75799999999998</v>
      </c>
      <c r="I129" s="165"/>
      <c r="L129" s="161"/>
      <c r="M129" s="166"/>
      <c r="T129" s="167"/>
      <c r="AT129" s="162" t="s">
        <v>181</v>
      </c>
      <c r="AU129" s="162" t="s">
        <v>87</v>
      </c>
      <c r="AV129" s="13" t="s">
        <v>155</v>
      </c>
      <c r="AW129" s="13" t="s">
        <v>32</v>
      </c>
      <c r="AX129" s="13" t="s">
        <v>85</v>
      </c>
      <c r="AY129" s="162" t="s">
        <v>134</v>
      </c>
    </row>
    <row r="130" spans="2:65" s="1" customFormat="1" ht="16.5" customHeight="1">
      <c r="B130" s="32"/>
      <c r="C130" s="132" t="s">
        <v>155</v>
      </c>
      <c r="D130" s="132" t="s">
        <v>137</v>
      </c>
      <c r="E130" s="133" t="s">
        <v>185</v>
      </c>
      <c r="F130" s="134" t="s">
        <v>186</v>
      </c>
      <c r="G130" s="135" t="s">
        <v>179</v>
      </c>
      <c r="H130" s="136">
        <v>23.05</v>
      </c>
      <c r="I130" s="137"/>
      <c r="J130" s="138">
        <f>ROUND(I130*H130,2)</f>
        <v>0</v>
      </c>
      <c r="K130" s="134" t="s">
        <v>170</v>
      </c>
      <c r="L130" s="32"/>
      <c r="M130" s="139" t="s">
        <v>1</v>
      </c>
      <c r="N130" s="140" t="s">
        <v>42</v>
      </c>
      <c r="P130" s="141">
        <f>O130*H130</f>
        <v>0</v>
      </c>
      <c r="Q130" s="141">
        <v>0</v>
      </c>
      <c r="R130" s="141">
        <f>Q130*H130</f>
        <v>0</v>
      </c>
      <c r="S130" s="141">
        <v>2</v>
      </c>
      <c r="T130" s="142">
        <f>S130*H130</f>
        <v>46.1</v>
      </c>
      <c r="AR130" s="143" t="s">
        <v>155</v>
      </c>
      <c r="AT130" s="143" t="s">
        <v>137</v>
      </c>
      <c r="AU130" s="143" t="s">
        <v>87</v>
      </c>
      <c r="AY130" s="17" t="s">
        <v>134</v>
      </c>
      <c r="BE130" s="144">
        <f>IF(N130="základní",J130,0)</f>
        <v>0</v>
      </c>
      <c r="BF130" s="144">
        <f>IF(N130="snížená",J130,0)</f>
        <v>0</v>
      </c>
      <c r="BG130" s="144">
        <f>IF(N130="zákl. přenesená",J130,0)</f>
        <v>0</v>
      </c>
      <c r="BH130" s="144">
        <f>IF(N130="sníž. přenesená",J130,0)</f>
        <v>0</v>
      </c>
      <c r="BI130" s="144">
        <f>IF(N130="nulová",J130,0)</f>
        <v>0</v>
      </c>
      <c r="BJ130" s="17" t="s">
        <v>85</v>
      </c>
      <c r="BK130" s="144">
        <f>ROUND(I130*H130,2)</f>
        <v>0</v>
      </c>
      <c r="BL130" s="17" t="s">
        <v>155</v>
      </c>
      <c r="BM130" s="143" t="s">
        <v>187</v>
      </c>
    </row>
    <row r="131" spans="2:65" s="12" customFormat="1" ht="11.25">
      <c r="B131" s="154"/>
      <c r="D131" s="145" t="s">
        <v>181</v>
      </c>
      <c r="E131" s="155" t="s">
        <v>1</v>
      </c>
      <c r="F131" s="156" t="s">
        <v>188</v>
      </c>
      <c r="H131" s="157">
        <v>22.05</v>
      </c>
      <c r="I131" s="158"/>
      <c r="L131" s="154"/>
      <c r="M131" s="159"/>
      <c r="T131" s="160"/>
      <c r="AT131" s="155" t="s">
        <v>181</v>
      </c>
      <c r="AU131" s="155" t="s">
        <v>87</v>
      </c>
      <c r="AV131" s="12" t="s">
        <v>87</v>
      </c>
      <c r="AW131" s="12" t="s">
        <v>32</v>
      </c>
      <c r="AX131" s="12" t="s">
        <v>77</v>
      </c>
      <c r="AY131" s="155" t="s">
        <v>134</v>
      </c>
    </row>
    <row r="132" spans="2:65" s="12" customFormat="1" ht="11.25">
      <c r="B132" s="154"/>
      <c r="D132" s="145" t="s">
        <v>181</v>
      </c>
      <c r="E132" s="155" t="s">
        <v>1</v>
      </c>
      <c r="F132" s="156" t="s">
        <v>189</v>
      </c>
      <c r="H132" s="157">
        <v>1</v>
      </c>
      <c r="I132" s="158"/>
      <c r="L132" s="154"/>
      <c r="M132" s="159"/>
      <c r="T132" s="160"/>
      <c r="AT132" s="155" t="s">
        <v>181</v>
      </c>
      <c r="AU132" s="155" t="s">
        <v>87</v>
      </c>
      <c r="AV132" s="12" t="s">
        <v>87</v>
      </c>
      <c r="AW132" s="12" t="s">
        <v>32</v>
      </c>
      <c r="AX132" s="12" t="s">
        <v>77</v>
      </c>
      <c r="AY132" s="155" t="s">
        <v>134</v>
      </c>
    </row>
    <row r="133" spans="2:65" s="13" customFormat="1" ht="11.25">
      <c r="B133" s="161"/>
      <c r="D133" s="145" t="s">
        <v>181</v>
      </c>
      <c r="E133" s="162" t="s">
        <v>1</v>
      </c>
      <c r="F133" s="163" t="s">
        <v>184</v>
      </c>
      <c r="H133" s="164">
        <v>23.05</v>
      </c>
      <c r="I133" s="165"/>
      <c r="L133" s="161"/>
      <c r="M133" s="166"/>
      <c r="T133" s="167"/>
      <c r="AT133" s="162" t="s">
        <v>181</v>
      </c>
      <c r="AU133" s="162" t="s">
        <v>87</v>
      </c>
      <c r="AV133" s="13" t="s">
        <v>155</v>
      </c>
      <c r="AW133" s="13" t="s">
        <v>32</v>
      </c>
      <c r="AX133" s="13" t="s">
        <v>85</v>
      </c>
      <c r="AY133" s="162" t="s">
        <v>134</v>
      </c>
    </row>
    <row r="134" spans="2:65" s="1" customFormat="1" ht="16.5" customHeight="1">
      <c r="B134" s="32"/>
      <c r="C134" s="132" t="s">
        <v>133</v>
      </c>
      <c r="D134" s="132" t="s">
        <v>137</v>
      </c>
      <c r="E134" s="133" t="s">
        <v>190</v>
      </c>
      <c r="F134" s="134" t="s">
        <v>191</v>
      </c>
      <c r="G134" s="135" t="s">
        <v>179</v>
      </c>
      <c r="H134" s="136">
        <v>13.56</v>
      </c>
      <c r="I134" s="137"/>
      <c r="J134" s="138">
        <f>ROUND(I134*H134,2)</f>
        <v>0</v>
      </c>
      <c r="K134" s="134" t="s">
        <v>170</v>
      </c>
      <c r="L134" s="32"/>
      <c r="M134" s="139" t="s">
        <v>1</v>
      </c>
      <c r="N134" s="140" t="s">
        <v>42</v>
      </c>
      <c r="P134" s="141">
        <f>O134*H134</f>
        <v>0</v>
      </c>
      <c r="Q134" s="141">
        <v>0</v>
      </c>
      <c r="R134" s="141">
        <f>Q134*H134</f>
        <v>0</v>
      </c>
      <c r="S134" s="141">
        <v>2.2000000000000002</v>
      </c>
      <c r="T134" s="142">
        <f>S134*H134</f>
        <v>29.832000000000004</v>
      </c>
      <c r="AR134" s="143" t="s">
        <v>155</v>
      </c>
      <c r="AT134" s="143" t="s">
        <v>137</v>
      </c>
      <c r="AU134" s="143" t="s">
        <v>87</v>
      </c>
      <c r="AY134" s="17" t="s">
        <v>134</v>
      </c>
      <c r="BE134" s="144">
        <f>IF(N134="základní",J134,0)</f>
        <v>0</v>
      </c>
      <c r="BF134" s="144">
        <f>IF(N134="snížená",J134,0)</f>
        <v>0</v>
      </c>
      <c r="BG134" s="144">
        <f>IF(N134="zákl. přenesená",J134,0)</f>
        <v>0</v>
      </c>
      <c r="BH134" s="144">
        <f>IF(N134="sníž. přenesená",J134,0)</f>
        <v>0</v>
      </c>
      <c r="BI134" s="144">
        <f>IF(N134="nulová",J134,0)</f>
        <v>0</v>
      </c>
      <c r="BJ134" s="17" t="s">
        <v>85</v>
      </c>
      <c r="BK134" s="144">
        <f>ROUND(I134*H134,2)</f>
        <v>0</v>
      </c>
      <c r="BL134" s="17" t="s">
        <v>155</v>
      </c>
      <c r="BM134" s="143" t="s">
        <v>192</v>
      </c>
    </row>
    <row r="135" spans="2:65" s="12" customFormat="1" ht="11.25">
      <c r="B135" s="154"/>
      <c r="D135" s="145" t="s">
        <v>181</v>
      </c>
      <c r="E135" s="155" t="s">
        <v>1</v>
      </c>
      <c r="F135" s="156" t="s">
        <v>193</v>
      </c>
      <c r="H135" s="157">
        <v>13.56</v>
      </c>
      <c r="I135" s="158"/>
      <c r="L135" s="154"/>
      <c r="M135" s="159"/>
      <c r="T135" s="160"/>
      <c r="AT135" s="155" t="s">
        <v>181</v>
      </c>
      <c r="AU135" s="155" t="s">
        <v>87</v>
      </c>
      <c r="AV135" s="12" t="s">
        <v>87</v>
      </c>
      <c r="AW135" s="12" t="s">
        <v>32</v>
      </c>
      <c r="AX135" s="12" t="s">
        <v>85</v>
      </c>
      <c r="AY135" s="155" t="s">
        <v>134</v>
      </c>
    </row>
    <row r="136" spans="2:65" s="1" customFormat="1" ht="16.5" customHeight="1">
      <c r="B136" s="32"/>
      <c r="C136" s="132" t="s">
        <v>194</v>
      </c>
      <c r="D136" s="132" t="s">
        <v>137</v>
      </c>
      <c r="E136" s="133" t="s">
        <v>195</v>
      </c>
      <c r="F136" s="134" t="s">
        <v>196</v>
      </c>
      <c r="G136" s="135" t="s">
        <v>139</v>
      </c>
      <c r="H136" s="136">
        <v>1</v>
      </c>
      <c r="I136" s="137"/>
      <c r="J136" s="138">
        <f>ROUND(I136*H136,2)</f>
        <v>0</v>
      </c>
      <c r="K136" s="134" t="s">
        <v>1</v>
      </c>
      <c r="L136" s="32"/>
      <c r="M136" s="139" t="s">
        <v>1</v>
      </c>
      <c r="N136" s="140" t="s">
        <v>42</v>
      </c>
      <c r="P136" s="141">
        <f>O136*H136</f>
        <v>0</v>
      </c>
      <c r="Q136" s="141">
        <v>0</v>
      </c>
      <c r="R136" s="141">
        <f>Q136*H136</f>
        <v>0</v>
      </c>
      <c r="S136" s="141">
        <v>1.5</v>
      </c>
      <c r="T136" s="142">
        <f>S136*H136</f>
        <v>1.5</v>
      </c>
      <c r="AR136" s="143" t="s">
        <v>155</v>
      </c>
      <c r="AT136" s="143" t="s">
        <v>137</v>
      </c>
      <c r="AU136" s="143" t="s">
        <v>87</v>
      </c>
      <c r="AY136" s="17" t="s">
        <v>134</v>
      </c>
      <c r="BE136" s="144">
        <f>IF(N136="základní",J136,0)</f>
        <v>0</v>
      </c>
      <c r="BF136" s="144">
        <f>IF(N136="snížená",J136,0)</f>
        <v>0</v>
      </c>
      <c r="BG136" s="144">
        <f>IF(N136="zákl. přenesená",J136,0)</f>
        <v>0</v>
      </c>
      <c r="BH136" s="144">
        <f>IF(N136="sníž. přenesená",J136,0)</f>
        <v>0</v>
      </c>
      <c r="BI136" s="144">
        <f>IF(N136="nulová",J136,0)</f>
        <v>0</v>
      </c>
      <c r="BJ136" s="17" t="s">
        <v>85</v>
      </c>
      <c r="BK136" s="144">
        <f>ROUND(I136*H136,2)</f>
        <v>0</v>
      </c>
      <c r="BL136" s="17" t="s">
        <v>155</v>
      </c>
      <c r="BM136" s="143" t="s">
        <v>197</v>
      </c>
    </row>
    <row r="137" spans="2:65" s="1" customFormat="1" ht="16.5" customHeight="1">
      <c r="B137" s="32"/>
      <c r="C137" s="132" t="s">
        <v>198</v>
      </c>
      <c r="D137" s="132" t="s">
        <v>137</v>
      </c>
      <c r="E137" s="133" t="s">
        <v>199</v>
      </c>
      <c r="F137" s="134" t="s">
        <v>200</v>
      </c>
      <c r="G137" s="135" t="s">
        <v>139</v>
      </c>
      <c r="H137" s="136">
        <v>1</v>
      </c>
      <c r="I137" s="137"/>
      <c r="J137" s="138">
        <f>ROUND(I137*H137,2)</f>
        <v>0</v>
      </c>
      <c r="K137" s="134" t="s">
        <v>1</v>
      </c>
      <c r="L137" s="32"/>
      <c r="M137" s="139" t="s">
        <v>1</v>
      </c>
      <c r="N137" s="140" t="s">
        <v>42</v>
      </c>
      <c r="P137" s="141">
        <f>O137*H137</f>
        <v>0</v>
      </c>
      <c r="Q137" s="141">
        <v>0</v>
      </c>
      <c r="R137" s="141">
        <f>Q137*H137</f>
        <v>0</v>
      </c>
      <c r="S137" s="141">
        <v>0.5</v>
      </c>
      <c r="T137" s="142">
        <f>S137*H137</f>
        <v>0.5</v>
      </c>
      <c r="AR137" s="143" t="s">
        <v>155</v>
      </c>
      <c r="AT137" s="143" t="s">
        <v>137</v>
      </c>
      <c r="AU137" s="143" t="s">
        <v>87</v>
      </c>
      <c r="AY137" s="17" t="s">
        <v>134</v>
      </c>
      <c r="BE137" s="144">
        <f>IF(N137="základní",J137,0)</f>
        <v>0</v>
      </c>
      <c r="BF137" s="144">
        <f>IF(N137="snížená",J137,0)</f>
        <v>0</v>
      </c>
      <c r="BG137" s="144">
        <f>IF(N137="zákl. přenesená",J137,0)</f>
        <v>0</v>
      </c>
      <c r="BH137" s="144">
        <f>IF(N137="sníž. přenesená",J137,0)</f>
        <v>0</v>
      </c>
      <c r="BI137" s="144">
        <f>IF(N137="nulová",J137,0)</f>
        <v>0</v>
      </c>
      <c r="BJ137" s="17" t="s">
        <v>85</v>
      </c>
      <c r="BK137" s="144">
        <f>ROUND(I137*H137,2)</f>
        <v>0</v>
      </c>
      <c r="BL137" s="17" t="s">
        <v>155</v>
      </c>
      <c r="BM137" s="143" t="s">
        <v>201</v>
      </c>
    </row>
    <row r="138" spans="2:65" s="11" customFormat="1" ht="22.9" customHeight="1">
      <c r="B138" s="120"/>
      <c r="D138" s="121" t="s">
        <v>76</v>
      </c>
      <c r="E138" s="130" t="s">
        <v>202</v>
      </c>
      <c r="F138" s="130" t="s">
        <v>203</v>
      </c>
      <c r="I138" s="123"/>
      <c r="J138" s="131">
        <f>BK138</f>
        <v>0</v>
      </c>
      <c r="L138" s="120"/>
      <c r="M138" s="125"/>
      <c r="P138" s="126">
        <f>SUM(P139:P144)</f>
        <v>0</v>
      </c>
      <c r="R138" s="126">
        <f>SUM(R139:R144)</f>
        <v>0</v>
      </c>
      <c r="T138" s="127">
        <f>SUM(T139:T144)</f>
        <v>0</v>
      </c>
      <c r="AR138" s="121" t="s">
        <v>85</v>
      </c>
      <c r="AT138" s="128" t="s">
        <v>76</v>
      </c>
      <c r="AU138" s="128" t="s">
        <v>85</v>
      </c>
      <c r="AY138" s="121" t="s">
        <v>134</v>
      </c>
      <c r="BK138" s="129">
        <f>SUM(BK139:BK144)</f>
        <v>0</v>
      </c>
    </row>
    <row r="139" spans="2:65" s="1" customFormat="1" ht="16.5" customHeight="1">
      <c r="B139" s="32"/>
      <c r="C139" s="132" t="s">
        <v>204</v>
      </c>
      <c r="D139" s="132" t="s">
        <v>137</v>
      </c>
      <c r="E139" s="133" t="s">
        <v>205</v>
      </c>
      <c r="F139" s="134" t="s">
        <v>206</v>
      </c>
      <c r="G139" s="135" t="s">
        <v>207</v>
      </c>
      <c r="H139" s="136">
        <v>238.982</v>
      </c>
      <c r="I139" s="137"/>
      <c r="J139" s="138">
        <f>ROUND(I139*H139,2)</f>
        <v>0</v>
      </c>
      <c r="K139" s="134" t="s">
        <v>170</v>
      </c>
      <c r="L139" s="32"/>
      <c r="M139" s="139" t="s">
        <v>1</v>
      </c>
      <c r="N139" s="140" t="s">
        <v>42</v>
      </c>
      <c r="P139" s="141">
        <f>O139*H139</f>
        <v>0</v>
      </c>
      <c r="Q139" s="141">
        <v>0</v>
      </c>
      <c r="R139" s="141">
        <f>Q139*H139</f>
        <v>0</v>
      </c>
      <c r="S139" s="141">
        <v>0</v>
      </c>
      <c r="T139" s="142">
        <f>S139*H139</f>
        <v>0</v>
      </c>
      <c r="AR139" s="143" t="s">
        <v>155</v>
      </c>
      <c r="AT139" s="143" t="s">
        <v>137</v>
      </c>
      <c r="AU139" s="143" t="s">
        <v>87</v>
      </c>
      <c r="AY139" s="17" t="s">
        <v>134</v>
      </c>
      <c r="BE139" s="144">
        <f>IF(N139="základní",J139,0)</f>
        <v>0</v>
      </c>
      <c r="BF139" s="144">
        <f>IF(N139="snížená",J139,0)</f>
        <v>0</v>
      </c>
      <c r="BG139" s="144">
        <f>IF(N139="zákl. přenesená",J139,0)</f>
        <v>0</v>
      </c>
      <c r="BH139" s="144">
        <f>IF(N139="sníž. přenesená",J139,0)</f>
        <v>0</v>
      </c>
      <c r="BI139" s="144">
        <f>IF(N139="nulová",J139,0)</f>
        <v>0</v>
      </c>
      <c r="BJ139" s="17" t="s">
        <v>85</v>
      </c>
      <c r="BK139" s="144">
        <f>ROUND(I139*H139,2)</f>
        <v>0</v>
      </c>
      <c r="BL139" s="17" t="s">
        <v>155</v>
      </c>
      <c r="BM139" s="143" t="s">
        <v>208</v>
      </c>
    </row>
    <row r="140" spans="2:65" s="1" customFormat="1" ht="16.5" customHeight="1">
      <c r="B140" s="32"/>
      <c r="C140" s="132" t="s">
        <v>175</v>
      </c>
      <c r="D140" s="132" t="s">
        <v>137</v>
      </c>
      <c r="E140" s="133" t="s">
        <v>209</v>
      </c>
      <c r="F140" s="134" t="s">
        <v>210</v>
      </c>
      <c r="G140" s="135" t="s">
        <v>207</v>
      </c>
      <c r="H140" s="136">
        <v>238.982</v>
      </c>
      <c r="I140" s="137"/>
      <c r="J140" s="138">
        <f>ROUND(I140*H140,2)</f>
        <v>0</v>
      </c>
      <c r="K140" s="134" t="s">
        <v>170</v>
      </c>
      <c r="L140" s="32"/>
      <c r="M140" s="139" t="s">
        <v>1</v>
      </c>
      <c r="N140" s="140" t="s">
        <v>42</v>
      </c>
      <c r="P140" s="141">
        <f>O140*H140</f>
        <v>0</v>
      </c>
      <c r="Q140" s="141">
        <v>0</v>
      </c>
      <c r="R140" s="141">
        <f>Q140*H140</f>
        <v>0</v>
      </c>
      <c r="S140" s="141">
        <v>0</v>
      </c>
      <c r="T140" s="142">
        <f>S140*H140</f>
        <v>0</v>
      </c>
      <c r="AR140" s="143" t="s">
        <v>155</v>
      </c>
      <c r="AT140" s="143" t="s">
        <v>137</v>
      </c>
      <c r="AU140" s="143" t="s">
        <v>87</v>
      </c>
      <c r="AY140" s="17" t="s">
        <v>134</v>
      </c>
      <c r="BE140" s="144">
        <f>IF(N140="základní",J140,0)</f>
        <v>0</v>
      </c>
      <c r="BF140" s="144">
        <f>IF(N140="snížená",J140,0)</f>
        <v>0</v>
      </c>
      <c r="BG140" s="144">
        <f>IF(N140="zákl. přenesená",J140,0)</f>
        <v>0</v>
      </c>
      <c r="BH140" s="144">
        <f>IF(N140="sníž. přenesená",J140,0)</f>
        <v>0</v>
      </c>
      <c r="BI140" s="144">
        <f>IF(N140="nulová",J140,0)</f>
        <v>0</v>
      </c>
      <c r="BJ140" s="17" t="s">
        <v>85</v>
      </c>
      <c r="BK140" s="144">
        <f>ROUND(I140*H140,2)</f>
        <v>0</v>
      </c>
      <c r="BL140" s="17" t="s">
        <v>155</v>
      </c>
      <c r="BM140" s="143" t="s">
        <v>211</v>
      </c>
    </row>
    <row r="141" spans="2:65" s="1" customFormat="1" ht="19.5">
      <c r="B141" s="32"/>
      <c r="D141" s="145" t="s">
        <v>142</v>
      </c>
      <c r="F141" s="146" t="s">
        <v>212</v>
      </c>
      <c r="I141" s="147"/>
      <c r="L141" s="32"/>
      <c r="M141" s="148"/>
      <c r="T141" s="56"/>
      <c r="AT141" s="17" t="s">
        <v>142</v>
      </c>
      <c r="AU141" s="17" t="s">
        <v>87</v>
      </c>
    </row>
    <row r="142" spans="2:65" s="1" customFormat="1" ht="21.75" customHeight="1">
      <c r="B142" s="32"/>
      <c r="C142" s="132" t="s">
        <v>213</v>
      </c>
      <c r="D142" s="132" t="s">
        <v>137</v>
      </c>
      <c r="E142" s="133" t="s">
        <v>214</v>
      </c>
      <c r="F142" s="134" t="s">
        <v>215</v>
      </c>
      <c r="G142" s="135" t="s">
        <v>207</v>
      </c>
      <c r="H142" s="136">
        <v>207.08199999999999</v>
      </c>
      <c r="I142" s="137"/>
      <c r="J142" s="138">
        <f>ROUND(I142*H142,2)</f>
        <v>0</v>
      </c>
      <c r="K142" s="134" t="s">
        <v>170</v>
      </c>
      <c r="L142" s="32"/>
      <c r="M142" s="139" t="s">
        <v>1</v>
      </c>
      <c r="N142" s="140" t="s">
        <v>42</v>
      </c>
      <c r="P142" s="141">
        <f>O142*H142</f>
        <v>0</v>
      </c>
      <c r="Q142" s="141">
        <v>0</v>
      </c>
      <c r="R142" s="141">
        <f>Q142*H142</f>
        <v>0</v>
      </c>
      <c r="S142" s="141">
        <v>0</v>
      </c>
      <c r="T142" s="142">
        <f>S142*H142</f>
        <v>0</v>
      </c>
      <c r="AR142" s="143" t="s">
        <v>155</v>
      </c>
      <c r="AT142" s="143" t="s">
        <v>137</v>
      </c>
      <c r="AU142" s="143" t="s">
        <v>87</v>
      </c>
      <c r="AY142" s="17" t="s">
        <v>134</v>
      </c>
      <c r="BE142" s="144">
        <f>IF(N142="základní",J142,0)</f>
        <v>0</v>
      </c>
      <c r="BF142" s="144">
        <f>IF(N142="snížená",J142,0)</f>
        <v>0</v>
      </c>
      <c r="BG142" s="144">
        <f>IF(N142="zákl. přenesená",J142,0)</f>
        <v>0</v>
      </c>
      <c r="BH142" s="144">
        <f>IF(N142="sníž. přenesená",J142,0)</f>
        <v>0</v>
      </c>
      <c r="BI142" s="144">
        <f>IF(N142="nulová",J142,0)</f>
        <v>0</v>
      </c>
      <c r="BJ142" s="17" t="s">
        <v>85</v>
      </c>
      <c r="BK142" s="144">
        <f>ROUND(I142*H142,2)</f>
        <v>0</v>
      </c>
      <c r="BL142" s="17" t="s">
        <v>155</v>
      </c>
      <c r="BM142" s="143" t="s">
        <v>216</v>
      </c>
    </row>
    <row r="143" spans="2:65" s="12" customFormat="1" ht="11.25">
      <c r="B143" s="154"/>
      <c r="D143" s="145" t="s">
        <v>181</v>
      </c>
      <c r="E143" s="155" t="s">
        <v>1</v>
      </c>
      <c r="F143" s="156" t="s">
        <v>217</v>
      </c>
      <c r="H143" s="157">
        <v>207.08199999999999</v>
      </c>
      <c r="I143" s="158"/>
      <c r="L143" s="154"/>
      <c r="M143" s="159"/>
      <c r="T143" s="160"/>
      <c r="AT143" s="155" t="s">
        <v>181</v>
      </c>
      <c r="AU143" s="155" t="s">
        <v>87</v>
      </c>
      <c r="AV143" s="12" t="s">
        <v>87</v>
      </c>
      <c r="AW143" s="12" t="s">
        <v>32</v>
      </c>
      <c r="AX143" s="12" t="s">
        <v>85</v>
      </c>
      <c r="AY143" s="155" t="s">
        <v>134</v>
      </c>
    </row>
    <row r="144" spans="2:65" s="1" customFormat="1" ht="16.5" customHeight="1">
      <c r="B144" s="32"/>
      <c r="C144" s="132" t="s">
        <v>218</v>
      </c>
      <c r="D144" s="132" t="s">
        <v>137</v>
      </c>
      <c r="E144" s="133" t="s">
        <v>219</v>
      </c>
      <c r="F144" s="134" t="s">
        <v>220</v>
      </c>
      <c r="G144" s="135" t="s">
        <v>207</v>
      </c>
      <c r="H144" s="136">
        <v>31.9</v>
      </c>
      <c r="I144" s="137"/>
      <c r="J144" s="138">
        <f>ROUND(I144*H144,2)</f>
        <v>0</v>
      </c>
      <c r="K144" s="134" t="s">
        <v>170</v>
      </c>
      <c r="L144" s="32"/>
      <c r="M144" s="149" t="s">
        <v>1</v>
      </c>
      <c r="N144" s="150" t="s">
        <v>42</v>
      </c>
      <c r="O144" s="151"/>
      <c r="P144" s="152">
        <f>O144*H144</f>
        <v>0</v>
      </c>
      <c r="Q144" s="152">
        <v>0</v>
      </c>
      <c r="R144" s="152">
        <f>Q144*H144</f>
        <v>0</v>
      </c>
      <c r="S144" s="152">
        <v>0</v>
      </c>
      <c r="T144" s="153">
        <f>S144*H144</f>
        <v>0</v>
      </c>
      <c r="AR144" s="143" t="s">
        <v>155</v>
      </c>
      <c r="AT144" s="143" t="s">
        <v>137</v>
      </c>
      <c r="AU144" s="143" t="s">
        <v>87</v>
      </c>
      <c r="AY144" s="17" t="s">
        <v>134</v>
      </c>
      <c r="BE144" s="144">
        <f>IF(N144="základní",J144,0)</f>
        <v>0</v>
      </c>
      <c r="BF144" s="144">
        <f>IF(N144="snížená",J144,0)</f>
        <v>0</v>
      </c>
      <c r="BG144" s="144">
        <f>IF(N144="zákl. přenesená",J144,0)</f>
        <v>0</v>
      </c>
      <c r="BH144" s="144">
        <f>IF(N144="sníž. přenesená",J144,0)</f>
        <v>0</v>
      </c>
      <c r="BI144" s="144">
        <f>IF(N144="nulová",J144,0)</f>
        <v>0</v>
      </c>
      <c r="BJ144" s="17" t="s">
        <v>85</v>
      </c>
      <c r="BK144" s="144">
        <f>ROUND(I144*H144,2)</f>
        <v>0</v>
      </c>
      <c r="BL144" s="17" t="s">
        <v>155</v>
      </c>
      <c r="BM144" s="143" t="s">
        <v>221</v>
      </c>
    </row>
    <row r="145" spans="2:12" s="1" customFormat="1" ht="6.95" customHeight="1">
      <c r="B145" s="44"/>
      <c r="C145" s="45"/>
      <c r="D145" s="45"/>
      <c r="E145" s="45"/>
      <c r="F145" s="45"/>
      <c r="G145" s="45"/>
      <c r="H145" s="45"/>
      <c r="I145" s="45"/>
      <c r="J145" s="45"/>
      <c r="K145" s="45"/>
      <c r="L145" s="32"/>
    </row>
  </sheetData>
  <sheetProtection algorithmName="SHA-512" hashValue="sYoF6R9mIanSGQ14J+RvYMSqBix5eH+cYJVdmg4hm5yRLDccM2W7UtTJ4I+dlUZW8anrgS+5r+u2xoY8/gYJ+g==" saltValue="Ccg4PU70fJkOZMjORq0MmxE//uHo54jUBeaU5KjpYPxLjSUnQKz9IJ36Sg26cj+Qn89rfykRLGDzYoAhGKuCpw==" spinCount="100000" sheet="1" objects="1" scenarios="1" formatColumns="0" formatRows="0" autoFilter="0"/>
  <autoFilter ref="C119:K144" xr:uid="{00000000-0009-0000-0000-000002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4" fitToHeight="100" orientation="landscape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BM686"/>
  <sheetViews>
    <sheetView showGridLines="0" view="pageBreakPreview" topLeftCell="A648" zoomScaleNormal="100" zoomScaleSheetLayoutView="100" workbookViewId="0">
      <selection activeCell="F112" sqref="F112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7" t="s">
        <v>93</v>
      </c>
    </row>
    <row r="3" spans="2:46" ht="6.95" hidden="1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</row>
    <row r="4" spans="2:46" ht="24.95" hidden="1" customHeight="1">
      <c r="B4" s="20"/>
      <c r="D4" s="21" t="s">
        <v>106</v>
      </c>
      <c r="L4" s="20"/>
      <c r="M4" s="88" t="s">
        <v>10</v>
      </c>
      <c r="AT4" s="17" t="s">
        <v>4</v>
      </c>
    </row>
    <row r="5" spans="2:46" ht="6.95" hidden="1" customHeight="1">
      <c r="B5" s="20"/>
      <c r="L5" s="20"/>
    </row>
    <row r="6" spans="2:46" ht="12" hidden="1" customHeight="1">
      <c r="B6" s="20"/>
      <c r="D6" s="27" t="s">
        <v>16</v>
      </c>
      <c r="L6" s="20"/>
    </row>
    <row r="7" spans="2:46" ht="16.5" hidden="1" customHeight="1">
      <c r="B7" s="20"/>
      <c r="E7" s="230" t="str">
        <f>'Rekapitulace stavby'!K6</f>
        <v>ŠATNY FOTBALOVÉHO KLUBU S HYGIENICKÝM ZÁZEMÍM PRO DIVÁKY V OBCI HULICE</v>
      </c>
      <c r="F7" s="231"/>
      <c r="G7" s="231"/>
      <c r="H7" s="231"/>
      <c r="L7" s="20"/>
    </row>
    <row r="8" spans="2:46" s="1" customFormat="1" ht="12" hidden="1" customHeight="1">
      <c r="B8" s="32"/>
      <c r="D8" s="27" t="s">
        <v>107</v>
      </c>
      <c r="L8" s="32"/>
    </row>
    <row r="9" spans="2:46" s="1" customFormat="1" ht="16.5" hidden="1" customHeight="1">
      <c r="B9" s="32"/>
      <c r="E9" s="192" t="s">
        <v>222</v>
      </c>
      <c r="F9" s="232"/>
      <c r="G9" s="232"/>
      <c r="H9" s="232"/>
      <c r="L9" s="32"/>
    </row>
    <row r="10" spans="2:46" s="1" customFormat="1" ht="11.25" hidden="1">
      <c r="B10" s="32"/>
      <c r="L10" s="32"/>
    </row>
    <row r="11" spans="2:46" s="1" customFormat="1" ht="12" hidden="1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hidden="1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20. 5. 2024</v>
      </c>
      <c r="L12" s="32"/>
    </row>
    <row r="13" spans="2:46" s="1" customFormat="1" ht="10.9" hidden="1" customHeight="1">
      <c r="B13" s="32"/>
      <c r="L13" s="32"/>
    </row>
    <row r="14" spans="2:46" s="1" customFormat="1" ht="12" hidden="1" customHeight="1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hidden="1" customHeight="1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5" hidden="1" customHeight="1">
      <c r="B16" s="32"/>
      <c r="L16" s="32"/>
    </row>
    <row r="17" spans="2:12" s="1" customFormat="1" ht="12" hidden="1" customHeight="1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hidden="1" customHeight="1">
      <c r="B18" s="32"/>
      <c r="E18" s="233" t="str">
        <f>'Rekapitulace stavby'!E14</f>
        <v>Vyplň údaj</v>
      </c>
      <c r="F18" s="214"/>
      <c r="G18" s="214"/>
      <c r="H18" s="214"/>
      <c r="I18" s="27" t="s">
        <v>27</v>
      </c>
      <c r="J18" s="28" t="str">
        <f>'Rekapitulace stavby'!AN14</f>
        <v>Vyplň údaj</v>
      </c>
      <c r="L18" s="32"/>
    </row>
    <row r="19" spans="2:12" s="1" customFormat="1" ht="6.95" hidden="1" customHeight="1">
      <c r="B19" s="32"/>
      <c r="L19" s="32"/>
    </row>
    <row r="20" spans="2:12" s="1" customFormat="1" ht="12" hidden="1" customHeight="1">
      <c r="B20" s="32"/>
      <c r="D20" s="27" t="s">
        <v>30</v>
      </c>
      <c r="I20" s="27" t="s">
        <v>25</v>
      </c>
      <c r="J20" s="25" t="s">
        <v>1</v>
      </c>
      <c r="L20" s="32"/>
    </row>
    <row r="21" spans="2:12" s="1" customFormat="1" ht="18" hidden="1" customHeight="1">
      <c r="B21" s="32"/>
      <c r="E21" s="25" t="s">
        <v>31</v>
      </c>
      <c r="I21" s="27" t="s">
        <v>27</v>
      </c>
      <c r="J21" s="25" t="s">
        <v>1</v>
      </c>
      <c r="L21" s="32"/>
    </row>
    <row r="22" spans="2:12" s="1" customFormat="1" ht="6.95" hidden="1" customHeight="1">
      <c r="B22" s="32"/>
      <c r="L22" s="32"/>
    </row>
    <row r="23" spans="2:12" s="1" customFormat="1" ht="12" hidden="1" customHeight="1">
      <c r="B23" s="32"/>
      <c r="D23" s="27" t="s">
        <v>33</v>
      </c>
      <c r="I23" s="27" t="s">
        <v>25</v>
      </c>
      <c r="J23" s="25" t="s">
        <v>1</v>
      </c>
      <c r="L23" s="32"/>
    </row>
    <row r="24" spans="2:12" s="1" customFormat="1" ht="18" hidden="1" customHeight="1">
      <c r="B24" s="32"/>
      <c r="E24" s="25" t="s">
        <v>34</v>
      </c>
      <c r="I24" s="27" t="s">
        <v>27</v>
      </c>
      <c r="J24" s="25" t="s">
        <v>1</v>
      </c>
      <c r="L24" s="32"/>
    </row>
    <row r="25" spans="2:12" s="1" customFormat="1" ht="6.95" hidden="1" customHeight="1">
      <c r="B25" s="32"/>
      <c r="L25" s="32"/>
    </row>
    <row r="26" spans="2:12" s="1" customFormat="1" ht="12" hidden="1" customHeight="1">
      <c r="B26" s="32"/>
      <c r="D26" s="27" t="s">
        <v>35</v>
      </c>
      <c r="L26" s="32"/>
    </row>
    <row r="27" spans="2:12" s="7" customFormat="1" ht="16.5" hidden="1" customHeight="1">
      <c r="B27" s="89"/>
      <c r="E27" s="219" t="s">
        <v>1</v>
      </c>
      <c r="F27" s="219"/>
      <c r="G27" s="219"/>
      <c r="H27" s="219"/>
      <c r="L27" s="89"/>
    </row>
    <row r="28" spans="2:12" s="1" customFormat="1" ht="6.95" hidden="1" customHeight="1">
      <c r="B28" s="32"/>
      <c r="L28" s="32"/>
    </row>
    <row r="29" spans="2:12" s="1" customFormat="1" ht="6.95" hidden="1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hidden="1" customHeight="1">
      <c r="B30" s="32"/>
      <c r="D30" s="90" t="s">
        <v>37</v>
      </c>
      <c r="J30" s="66">
        <f>ROUND(J141, 2)</f>
        <v>0</v>
      </c>
      <c r="L30" s="32"/>
    </row>
    <row r="31" spans="2:12" s="1" customFormat="1" ht="6.95" hidden="1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hidden="1" customHeight="1">
      <c r="B32" s="32"/>
      <c r="F32" s="35" t="s">
        <v>39</v>
      </c>
      <c r="I32" s="35" t="s">
        <v>38</v>
      </c>
      <c r="J32" s="35" t="s">
        <v>40</v>
      </c>
      <c r="L32" s="32"/>
    </row>
    <row r="33" spans="2:12" s="1" customFormat="1" ht="14.45" hidden="1" customHeight="1">
      <c r="B33" s="32"/>
      <c r="D33" s="55" t="s">
        <v>41</v>
      </c>
      <c r="E33" s="27" t="s">
        <v>42</v>
      </c>
      <c r="F33" s="91">
        <f>ROUND((SUM(BE141:BE685)),  2)</f>
        <v>0</v>
      </c>
      <c r="I33" s="92">
        <v>0.21</v>
      </c>
      <c r="J33" s="91">
        <f>ROUND(((SUM(BE141:BE685))*I33),  2)</f>
        <v>0</v>
      </c>
      <c r="L33" s="32"/>
    </row>
    <row r="34" spans="2:12" s="1" customFormat="1" ht="14.45" hidden="1" customHeight="1">
      <c r="B34" s="32"/>
      <c r="E34" s="27" t="s">
        <v>43</v>
      </c>
      <c r="F34" s="91">
        <f>ROUND((SUM(BF141:BF685)),  2)</f>
        <v>0</v>
      </c>
      <c r="I34" s="92">
        <v>0.12</v>
      </c>
      <c r="J34" s="91">
        <f>ROUND(((SUM(BF141:BF685))*I34),  2)</f>
        <v>0</v>
      </c>
      <c r="L34" s="32"/>
    </row>
    <row r="35" spans="2:12" s="1" customFormat="1" ht="14.45" hidden="1" customHeight="1">
      <c r="B35" s="32"/>
      <c r="E35" s="27" t="s">
        <v>44</v>
      </c>
      <c r="F35" s="91">
        <f>ROUND((SUM(BG141:BG685)),  2)</f>
        <v>0</v>
      </c>
      <c r="I35" s="92">
        <v>0.21</v>
      </c>
      <c r="J35" s="91">
        <f>0</f>
        <v>0</v>
      </c>
      <c r="L35" s="32"/>
    </row>
    <row r="36" spans="2:12" s="1" customFormat="1" ht="14.45" hidden="1" customHeight="1">
      <c r="B36" s="32"/>
      <c r="E36" s="27" t="s">
        <v>45</v>
      </c>
      <c r="F36" s="91">
        <f>ROUND((SUM(BH141:BH685)),  2)</f>
        <v>0</v>
      </c>
      <c r="I36" s="92">
        <v>0.12</v>
      </c>
      <c r="J36" s="91">
        <f>0</f>
        <v>0</v>
      </c>
      <c r="L36" s="32"/>
    </row>
    <row r="37" spans="2:12" s="1" customFormat="1" ht="14.45" hidden="1" customHeight="1">
      <c r="B37" s="32"/>
      <c r="E37" s="27" t="s">
        <v>46</v>
      </c>
      <c r="F37" s="91">
        <f>ROUND((SUM(BI141:BI685)),  2)</f>
        <v>0</v>
      </c>
      <c r="I37" s="92">
        <v>0</v>
      </c>
      <c r="J37" s="91">
        <f>0</f>
        <v>0</v>
      </c>
      <c r="L37" s="32"/>
    </row>
    <row r="38" spans="2:12" s="1" customFormat="1" ht="6.95" hidden="1" customHeight="1">
      <c r="B38" s="32"/>
      <c r="L38" s="32"/>
    </row>
    <row r="39" spans="2:12" s="1" customFormat="1" ht="25.35" hidden="1" customHeight="1">
      <c r="B39" s="32"/>
      <c r="C39" s="93"/>
      <c r="D39" s="94" t="s">
        <v>47</v>
      </c>
      <c r="E39" s="57"/>
      <c r="F39" s="57"/>
      <c r="G39" s="95" t="s">
        <v>48</v>
      </c>
      <c r="H39" s="96" t="s">
        <v>49</v>
      </c>
      <c r="I39" s="57"/>
      <c r="J39" s="97">
        <f>SUM(J30:J37)</f>
        <v>0</v>
      </c>
      <c r="K39" s="98"/>
      <c r="L39" s="32"/>
    </row>
    <row r="40" spans="2:12" s="1" customFormat="1" ht="14.45" hidden="1" customHeight="1">
      <c r="B40" s="32"/>
      <c r="L40" s="32"/>
    </row>
    <row r="41" spans="2:12" ht="14.45" hidden="1" customHeight="1">
      <c r="B41" s="20"/>
      <c r="L41" s="20"/>
    </row>
    <row r="42" spans="2:12" ht="14.45" hidden="1" customHeight="1">
      <c r="B42" s="20"/>
      <c r="L42" s="20"/>
    </row>
    <row r="43" spans="2:12" ht="14.45" hidden="1" customHeight="1">
      <c r="B43" s="20"/>
      <c r="L43" s="20"/>
    </row>
    <row r="44" spans="2:12" ht="14.45" hidden="1" customHeight="1">
      <c r="B44" s="20"/>
      <c r="L44" s="20"/>
    </row>
    <row r="45" spans="2:12" ht="14.45" hidden="1" customHeight="1">
      <c r="B45" s="20"/>
      <c r="L45" s="20"/>
    </row>
    <row r="46" spans="2:12" ht="14.45" hidden="1" customHeight="1">
      <c r="B46" s="20"/>
      <c r="L46" s="20"/>
    </row>
    <row r="47" spans="2:12" ht="14.45" hidden="1" customHeight="1">
      <c r="B47" s="20"/>
      <c r="L47" s="20"/>
    </row>
    <row r="48" spans="2:12" ht="14.45" hidden="1" customHeight="1">
      <c r="B48" s="20"/>
      <c r="L48" s="20"/>
    </row>
    <row r="49" spans="2:12" ht="14.45" hidden="1" customHeight="1">
      <c r="B49" s="20"/>
      <c r="L49" s="20"/>
    </row>
    <row r="50" spans="2:12" s="1" customFormat="1" ht="14.45" hidden="1" customHeight="1">
      <c r="B50" s="32"/>
      <c r="D50" s="41" t="s">
        <v>50</v>
      </c>
      <c r="E50" s="42"/>
      <c r="F50" s="42"/>
      <c r="G50" s="41" t="s">
        <v>51</v>
      </c>
      <c r="H50" s="42"/>
      <c r="I50" s="42"/>
      <c r="J50" s="42"/>
      <c r="K50" s="42"/>
      <c r="L50" s="32"/>
    </row>
    <row r="51" spans="2:12" ht="11.25" hidden="1">
      <c r="B51" s="20"/>
      <c r="L51" s="20"/>
    </row>
    <row r="52" spans="2:12" ht="11.25" hidden="1">
      <c r="B52" s="20"/>
      <c r="L52" s="20"/>
    </row>
    <row r="53" spans="2:12" ht="11.25" hidden="1">
      <c r="B53" s="20"/>
      <c r="L53" s="20"/>
    </row>
    <row r="54" spans="2:12" ht="11.25" hidden="1">
      <c r="B54" s="20"/>
      <c r="L54" s="20"/>
    </row>
    <row r="55" spans="2:12" ht="11.25" hidden="1">
      <c r="B55" s="20"/>
      <c r="L55" s="20"/>
    </row>
    <row r="56" spans="2:12" ht="11.25" hidden="1">
      <c r="B56" s="20"/>
      <c r="L56" s="20"/>
    </row>
    <row r="57" spans="2:12" ht="11.25" hidden="1">
      <c r="B57" s="20"/>
      <c r="L57" s="20"/>
    </row>
    <row r="58" spans="2:12" ht="11.25" hidden="1">
      <c r="B58" s="20"/>
      <c r="L58" s="20"/>
    </row>
    <row r="59" spans="2:12" ht="11.25" hidden="1">
      <c r="B59" s="20"/>
      <c r="L59" s="20"/>
    </row>
    <row r="60" spans="2:12" ht="11.25" hidden="1">
      <c r="B60" s="20"/>
      <c r="L60" s="20"/>
    </row>
    <row r="61" spans="2:12" s="1" customFormat="1" ht="12.75" hidden="1">
      <c r="B61" s="32"/>
      <c r="D61" s="43" t="s">
        <v>52</v>
      </c>
      <c r="E61" s="34"/>
      <c r="F61" s="99" t="s">
        <v>53</v>
      </c>
      <c r="G61" s="43" t="s">
        <v>52</v>
      </c>
      <c r="H61" s="34"/>
      <c r="I61" s="34"/>
      <c r="J61" s="100" t="s">
        <v>53</v>
      </c>
      <c r="K61" s="34"/>
      <c r="L61" s="32"/>
    </row>
    <row r="62" spans="2:12" ht="11.25" hidden="1">
      <c r="B62" s="20"/>
      <c r="L62" s="20"/>
    </row>
    <row r="63" spans="2:12" ht="11.25" hidden="1">
      <c r="B63" s="20"/>
      <c r="L63" s="20"/>
    </row>
    <row r="64" spans="2:12" ht="11.25" hidden="1">
      <c r="B64" s="20"/>
      <c r="L64" s="20"/>
    </row>
    <row r="65" spans="2:12" s="1" customFormat="1" ht="12.75" hidden="1">
      <c r="B65" s="32"/>
      <c r="D65" s="41" t="s">
        <v>54</v>
      </c>
      <c r="E65" s="42"/>
      <c r="F65" s="42"/>
      <c r="G65" s="41" t="s">
        <v>55</v>
      </c>
      <c r="H65" s="42"/>
      <c r="I65" s="42"/>
      <c r="J65" s="42"/>
      <c r="K65" s="42"/>
      <c r="L65" s="32"/>
    </row>
    <row r="66" spans="2:12" ht="11.25" hidden="1">
      <c r="B66" s="20"/>
      <c r="L66" s="20"/>
    </row>
    <row r="67" spans="2:12" ht="11.25" hidden="1">
      <c r="B67" s="20"/>
      <c r="L67" s="20"/>
    </row>
    <row r="68" spans="2:12" ht="11.25" hidden="1">
      <c r="B68" s="20"/>
      <c r="L68" s="20"/>
    </row>
    <row r="69" spans="2:12" ht="11.25" hidden="1">
      <c r="B69" s="20"/>
      <c r="L69" s="20"/>
    </row>
    <row r="70" spans="2:12" ht="11.25" hidden="1">
      <c r="B70" s="20"/>
      <c r="L70" s="20"/>
    </row>
    <row r="71" spans="2:12" ht="11.25" hidden="1">
      <c r="B71" s="20"/>
      <c r="L71" s="20"/>
    </row>
    <row r="72" spans="2:12" ht="11.25" hidden="1">
      <c r="B72" s="20"/>
      <c r="L72" s="20"/>
    </row>
    <row r="73" spans="2:12" ht="11.25" hidden="1">
      <c r="B73" s="20"/>
      <c r="L73" s="20"/>
    </row>
    <row r="74" spans="2:12" ht="11.25" hidden="1">
      <c r="B74" s="20"/>
      <c r="L74" s="20"/>
    </row>
    <row r="75" spans="2:12" ht="11.25" hidden="1">
      <c r="B75" s="20"/>
      <c r="L75" s="20"/>
    </row>
    <row r="76" spans="2:12" s="1" customFormat="1" ht="12.75" hidden="1">
      <c r="B76" s="32"/>
      <c r="D76" s="43" t="s">
        <v>52</v>
      </c>
      <c r="E76" s="34"/>
      <c r="F76" s="99" t="s">
        <v>53</v>
      </c>
      <c r="G76" s="43" t="s">
        <v>52</v>
      </c>
      <c r="H76" s="34"/>
      <c r="I76" s="34"/>
      <c r="J76" s="100" t="s">
        <v>53</v>
      </c>
      <c r="K76" s="34"/>
      <c r="L76" s="32"/>
    </row>
    <row r="77" spans="2:12" s="1" customFormat="1" ht="14.45" hidden="1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78" spans="2:12" ht="11.25" hidden="1"/>
    <row r="79" spans="2:12" ht="11.25" hidden="1"/>
    <row r="80" spans="2:12" ht="11.25" hidden="1"/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1" t="s">
        <v>109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30" t="str">
        <f>E7</f>
        <v>ŠATNY FOTBALOVÉHO KLUBU S HYGIENICKÝM ZÁZEMÍM PRO DIVÁKY V OBCI HULICE</v>
      </c>
      <c r="F85" s="231"/>
      <c r="G85" s="231"/>
      <c r="H85" s="231"/>
      <c r="L85" s="32"/>
    </row>
    <row r="86" spans="2:47" s="1" customFormat="1" ht="12" customHeight="1">
      <c r="B86" s="32"/>
      <c r="C86" s="27" t="s">
        <v>107</v>
      </c>
      <c r="L86" s="32"/>
    </row>
    <row r="87" spans="2:47" s="1" customFormat="1" ht="16.5" customHeight="1">
      <c r="B87" s="32"/>
      <c r="E87" s="192" t="str">
        <f>E9</f>
        <v>03 - STAVEBNÍ PRÁCE</v>
      </c>
      <c r="F87" s="232"/>
      <c r="G87" s="232"/>
      <c r="H87" s="232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>Obec Hulice, 257 63 Trhový Štěpánov</v>
      </c>
      <c r="I89" s="27" t="s">
        <v>22</v>
      </c>
      <c r="J89" s="52" t="str">
        <f>IF(J12="","",J12)</f>
        <v>20. 5. 2024</v>
      </c>
      <c r="L89" s="32"/>
    </row>
    <row r="90" spans="2:47" s="1" customFormat="1" ht="6.95" customHeight="1">
      <c r="B90" s="32"/>
      <c r="L90" s="32"/>
    </row>
    <row r="91" spans="2:47" s="1" customFormat="1" ht="15.2" customHeight="1">
      <c r="B91" s="32"/>
      <c r="C91" s="27" t="s">
        <v>24</v>
      </c>
      <c r="F91" s="25" t="str">
        <f>E15</f>
        <v>Obec Hulice, č. p. 33, 257 63 Trhový Štěpánov</v>
      </c>
      <c r="I91" s="27" t="s">
        <v>30</v>
      </c>
      <c r="J91" s="30" t="str">
        <f>E21</f>
        <v xml:space="preserve">Ing.arch. Jiří Dvořák </v>
      </c>
      <c r="L91" s="32"/>
    </row>
    <row r="92" spans="2:47" s="1" customFormat="1" ht="15.2" customHeight="1">
      <c r="B92" s="32"/>
      <c r="C92" s="27" t="s">
        <v>28</v>
      </c>
      <c r="F92" s="25" t="str">
        <f>IF(E18="","",E18)</f>
        <v>Vyplň údaj</v>
      </c>
      <c r="I92" s="27" t="s">
        <v>33</v>
      </c>
      <c r="J92" s="30" t="str">
        <f>E24</f>
        <v>Vladimír Mrázek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1" t="s">
        <v>110</v>
      </c>
      <c r="D94" s="93"/>
      <c r="E94" s="93"/>
      <c r="F94" s="93"/>
      <c r="G94" s="93"/>
      <c r="H94" s="93"/>
      <c r="I94" s="93"/>
      <c r="J94" s="102" t="s">
        <v>111</v>
      </c>
      <c r="K94" s="93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3" t="s">
        <v>112</v>
      </c>
      <c r="J96" s="66">
        <f>J141</f>
        <v>0</v>
      </c>
      <c r="L96" s="32"/>
      <c r="AU96" s="17" t="s">
        <v>113</v>
      </c>
    </row>
    <row r="97" spans="2:12" s="8" customFormat="1" ht="24.95" customHeight="1">
      <c r="B97" s="104"/>
      <c r="D97" s="105" t="s">
        <v>160</v>
      </c>
      <c r="E97" s="106"/>
      <c r="F97" s="106"/>
      <c r="G97" s="106"/>
      <c r="H97" s="106"/>
      <c r="I97" s="106"/>
      <c r="J97" s="107">
        <f>J142</f>
        <v>0</v>
      </c>
      <c r="L97" s="104"/>
    </row>
    <row r="98" spans="2:12" s="9" customFormat="1" ht="18" customHeight="1">
      <c r="B98" s="108"/>
      <c r="D98" s="109" t="s">
        <v>161</v>
      </c>
      <c r="E98" s="110"/>
      <c r="F98" s="110"/>
      <c r="G98" s="110"/>
      <c r="H98" s="110"/>
      <c r="I98" s="110"/>
      <c r="J98" s="111">
        <f>J143</f>
        <v>0</v>
      </c>
      <c r="L98" s="108"/>
    </row>
    <row r="99" spans="2:12" s="9" customFormat="1" ht="18" customHeight="1">
      <c r="B99" s="108"/>
      <c r="D99" s="109" t="s">
        <v>223</v>
      </c>
      <c r="E99" s="110"/>
      <c r="F99" s="110"/>
      <c r="G99" s="110"/>
      <c r="H99" s="110"/>
      <c r="I99" s="110"/>
      <c r="J99" s="111">
        <f>J178</f>
        <v>0</v>
      </c>
      <c r="L99" s="108"/>
    </row>
    <row r="100" spans="2:12" s="9" customFormat="1" ht="18" customHeight="1">
      <c r="B100" s="108"/>
      <c r="D100" s="109" t="s">
        <v>224</v>
      </c>
      <c r="E100" s="110"/>
      <c r="F100" s="110"/>
      <c r="G100" s="110"/>
      <c r="H100" s="110"/>
      <c r="I100" s="110"/>
      <c r="J100" s="111">
        <f>J213</f>
        <v>0</v>
      </c>
      <c r="L100" s="108"/>
    </row>
    <row r="101" spans="2:12" s="9" customFormat="1" ht="18" customHeight="1">
      <c r="B101" s="108"/>
      <c r="D101" s="109" t="s">
        <v>225</v>
      </c>
      <c r="E101" s="110"/>
      <c r="F101" s="110"/>
      <c r="G101" s="110"/>
      <c r="H101" s="110"/>
      <c r="I101" s="110"/>
      <c r="J101" s="111">
        <f>J248</f>
        <v>0</v>
      </c>
      <c r="L101" s="108"/>
    </row>
    <row r="102" spans="2:12" s="9" customFormat="1" ht="18" customHeight="1">
      <c r="B102" s="108"/>
      <c r="D102" s="109" t="s">
        <v>226</v>
      </c>
      <c r="E102" s="110"/>
      <c r="F102" s="110"/>
      <c r="G102" s="110"/>
      <c r="H102" s="110"/>
      <c r="I102" s="110"/>
      <c r="J102" s="111">
        <f>J276</f>
        <v>0</v>
      </c>
      <c r="L102" s="108"/>
    </row>
    <row r="103" spans="2:12" s="9" customFormat="1" ht="18" customHeight="1">
      <c r="B103" s="108"/>
      <c r="D103" s="109" t="s">
        <v>227</v>
      </c>
      <c r="E103" s="110"/>
      <c r="F103" s="110"/>
      <c r="G103" s="110"/>
      <c r="H103" s="110"/>
      <c r="I103" s="110"/>
      <c r="J103" s="111">
        <f>J287</f>
        <v>0</v>
      </c>
      <c r="L103" s="108"/>
    </row>
    <row r="104" spans="2:12" s="9" customFormat="1" ht="18" customHeight="1">
      <c r="B104" s="108"/>
      <c r="D104" s="109" t="s">
        <v>162</v>
      </c>
      <c r="E104" s="110"/>
      <c r="F104" s="110"/>
      <c r="G104" s="110"/>
      <c r="H104" s="110"/>
      <c r="I104" s="110"/>
      <c r="J104" s="111">
        <f>J373</f>
        <v>0</v>
      </c>
      <c r="L104" s="108"/>
    </row>
    <row r="105" spans="2:12" s="9" customFormat="1" ht="18" customHeight="1">
      <c r="B105" s="108"/>
      <c r="D105" s="109" t="s">
        <v>228</v>
      </c>
      <c r="E105" s="110"/>
      <c r="F105" s="110"/>
      <c r="G105" s="110"/>
      <c r="H105" s="110"/>
      <c r="I105" s="110"/>
      <c r="J105" s="111">
        <f>J386</f>
        <v>0</v>
      </c>
      <c r="L105" s="108"/>
    </row>
    <row r="106" spans="2:12" s="8" customFormat="1" ht="24.95" customHeight="1">
      <c r="B106" s="104"/>
      <c r="D106" s="105" t="s">
        <v>229</v>
      </c>
      <c r="E106" s="106"/>
      <c r="F106" s="106"/>
      <c r="G106" s="106"/>
      <c r="H106" s="106"/>
      <c r="I106" s="106"/>
      <c r="J106" s="107">
        <f>J388</f>
        <v>0</v>
      </c>
      <c r="L106" s="104"/>
    </row>
    <row r="107" spans="2:12" s="9" customFormat="1" ht="18" customHeight="1">
      <c r="B107" s="108"/>
      <c r="D107" s="109" t="s">
        <v>230</v>
      </c>
      <c r="E107" s="110"/>
      <c r="F107" s="110"/>
      <c r="G107" s="110"/>
      <c r="H107" s="110"/>
      <c r="I107" s="110"/>
      <c r="J107" s="111">
        <f>J389</f>
        <v>0</v>
      </c>
      <c r="L107" s="108"/>
    </row>
    <row r="108" spans="2:12" s="9" customFormat="1" ht="18" customHeight="1">
      <c r="B108" s="108"/>
      <c r="D108" s="109" t="s">
        <v>231</v>
      </c>
      <c r="E108" s="110"/>
      <c r="F108" s="110"/>
      <c r="G108" s="110"/>
      <c r="H108" s="110"/>
      <c r="I108" s="110"/>
      <c r="J108" s="111">
        <f>J418</f>
        <v>0</v>
      </c>
      <c r="L108" s="108"/>
    </row>
    <row r="109" spans="2:12" s="9" customFormat="1" ht="18" customHeight="1">
      <c r="B109" s="108"/>
      <c r="D109" s="109" t="s">
        <v>232</v>
      </c>
      <c r="E109" s="110"/>
      <c r="F109" s="110"/>
      <c r="G109" s="110"/>
      <c r="H109" s="110"/>
      <c r="I109" s="110"/>
      <c r="J109" s="111">
        <f>J427</f>
        <v>0</v>
      </c>
      <c r="L109" s="108"/>
    </row>
    <row r="110" spans="2:12" s="9" customFormat="1" ht="18" customHeight="1">
      <c r="B110" s="108"/>
      <c r="D110" s="109" t="s">
        <v>233</v>
      </c>
      <c r="E110" s="110"/>
      <c r="F110" s="110"/>
      <c r="G110" s="110"/>
      <c r="H110" s="110"/>
      <c r="I110" s="110"/>
      <c r="J110" s="111">
        <f>J475</f>
        <v>0</v>
      </c>
      <c r="L110" s="108"/>
    </row>
    <row r="111" spans="2:12" s="9" customFormat="1" ht="18" customHeight="1">
      <c r="B111" s="108"/>
      <c r="D111" s="109" t="s">
        <v>234</v>
      </c>
      <c r="E111" s="110"/>
      <c r="F111" s="110"/>
      <c r="G111" s="110"/>
      <c r="H111" s="110"/>
      <c r="I111" s="110"/>
      <c r="J111" s="111">
        <f>J520</f>
        <v>0</v>
      </c>
      <c r="L111" s="108"/>
    </row>
    <row r="112" spans="2:12" s="9" customFormat="1" ht="18" customHeight="1">
      <c r="B112" s="108"/>
      <c r="D112" s="109" t="s">
        <v>235</v>
      </c>
      <c r="E112" s="110"/>
      <c r="F112" s="110"/>
      <c r="G112" s="110"/>
      <c r="H112" s="110"/>
      <c r="I112" s="110"/>
      <c r="J112" s="111">
        <f>J527</f>
        <v>0</v>
      </c>
      <c r="L112" s="108"/>
    </row>
    <row r="113" spans="2:12" s="9" customFormat="1" ht="18" customHeight="1">
      <c r="B113" s="108"/>
      <c r="D113" s="109" t="s">
        <v>236</v>
      </c>
      <c r="E113" s="110"/>
      <c r="F113" s="110"/>
      <c r="G113" s="110"/>
      <c r="H113" s="110"/>
      <c r="I113" s="110"/>
      <c r="J113" s="111">
        <f>J539</f>
        <v>0</v>
      </c>
      <c r="L113" s="108"/>
    </row>
    <row r="114" spans="2:12" s="9" customFormat="1" ht="18" customHeight="1">
      <c r="B114" s="108"/>
      <c r="D114" s="109" t="s">
        <v>237</v>
      </c>
      <c r="E114" s="110"/>
      <c r="F114" s="110"/>
      <c r="G114" s="110"/>
      <c r="H114" s="110"/>
      <c r="I114" s="110"/>
      <c r="J114" s="111">
        <f>J547</f>
        <v>0</v>
      </c>
      <c r="L114" s="108"/>
    </row>
    <row r="115" spans="2:12" s="9" customFormat="1" ht="18" customHeight="1">
      <c r="B115" s="108"/>
      <c r="D115" s="109" t="s">
        <v>238</v>
      </c>
      <c r="E115" s="110"/>
      <c r="F115" s="110"/>
      <c r="G115" s="110"/>
      <c r="H115" s="110"/>
      <c r="I115" s="110"/>
      <c r="J115" s="111">
        <f>J585</f>
        <v>0</v>
      </c>
      <c r="L115" s="108"/>
    </row>
    <row r="116" spans="2:12" s="9" customFormat="1" ht="18" customHeight="1">
      <c r="B116" s="108"/>
      <c r="D116" s="109" t="s">
        <v>239</v>
      </c>
      <c r="E116" s="110"/>
      <c r="F116" s="110"/>
      <c r="G116" s="110"/>
      <c r="H116" s="110"/>
      <c r="I116" s="110"/>
      <c r="J116" s="111">
        <f>J607</f>
        <v>0</v>
      </c>
      <c r="L116" s="108"/>
    </row>
    <row r="117" spans="2:12" s="9" customFormat="1" ht="18" customHeight="1">
      <c r="B117" s="108"/>
      <c r="D117" s="109" t="s">
        <v>240</v>
      </c>
      <c r="E117" s="110"/>
      <c r="F117" s="110"/>
      <c r="G117" s="110"/>
      <c r="H117" s="110"/>
      <c r="I117" s="110"/>
      <c r="J117" s="111">
        <f>J629</f>
        <v>0</v>
      </c>
      <c r="L117" s="108"/>
    </row>
    <row r="118" spans="2:12" s="9" customFormat="1" ht="18" customHeight="1">
      <c r="B118" s="108"/>
      <c r="D118" s="109" t="s">
        <v>241</v>
      </c>
      <c r="E118" s="110"/>
      <c r="F118" s="110"/>
      <c r="G118" s="110"/>
      <c r="H118" s="110"/>
      <c r="I118" s="110"/>
      <c r="J118" s="111">
        <f>J644</f>
        <v>0</v>
      </c>
      <c r="L118" s="108"/>
    </row>
    <row r="119" spans="2:12" s="9" customFormat="1" ht="18" customHeight="1">
      <c r="B119" s="108"/>
      <c r="D119" s="109" t="s">
        <v>242</v>
      </c>
      <c r="E119" s="110"/>
      <c r="F119" s="110"/>
      <c r="G119" s="110"/>
      <c r="H119" s="110"/>
      <c r="I119" s="110"/>
      <c r="J119" s="111">
        <f>J654</f>
        <v>0</v>
      </c>
      <c r="L119" s="108"/>
    </row>
    <row r="120" spans="2:12" s="9" customFormat="1" ht="18" customHeight="1">
      <c r="B120" s="108"/>
      <c r="D120" s="109" t="s">
        <v>243</v>
      </c>
      <c r="E120" s="110"/>
      <c r="F120" s="110"/>
      <c r="G120" s="110"/>
      <c r="H120" s="110"/>
      <c r="I120" s="110"/>
      <c r="J120" s="111">
        <f>J661</f>
        <v>0</v>
      </c>
      <c r="L120" s="108"/>
    </row>
    <row r="121" spans="2:12" s="9" customFormat="1" ht="18" customHeight="1">
      <c r="B121" s="108"/>
      <c r="D121" s="109" t="s">
        <v>244</v>
      </c>
      <c r="E121" s="110"/>
      <c r="F121" s="110"/>
      <c r="G121" s="110"/>
      <c r="H121" s="110"/>
      <c r="I121" s="110"/>
      <c r="J121" s="111">
        <f>J683</f>
        <v>0</v>
      </c>
      <c r="L121" s="108"/>
    </row>
    <row r="122" spans="2:12" s="1" customFormat="1" ht="5.25" customHeight="1">
      <c r="B122" s="32"/>
      <c r="L122" s="32"/>
    </row>
    <row r="123" spans="2:12" s="1" customFormat="1" ht="6.95" customHeight="1">
      <c r="B123" s="44"/>
      <c r="C123" s="45"/>
      <c r="D123" s="45"/>
      <c r="E123" s="45"/>
      <c r="F123" s="45"/>
      <c r="G123" s="45"/>
      <c r="H123" s="45"/>
      <c r="I123" s="45"/>
      <c r="J123" s="45"/>
      <c r="K123" s="45"/>
      <c r="L123" s="32"/>
    </row>
    <row r="127" spans="2:12" s="1" customFormat="1" ht="6.95" customHeight="1">
      <c r="B127" s="46"/>
      <c r="C127" s="47"/>
      <c r="D127" s="47"/>
      <c r="E127" s="47"/>
      <c r="F127" s="47"/>
      <c r="G127" s="47"/>
      <c r="H127" s="47"/>
      <c r="I127" s="47"/>
      <c r="J127" s="47"/>
      <c r="K127" s="47"/>
      <c r="L127" s="32"/>
    </row>
    <row r="128" spans="2:12" s="1" customFormat="1" ht="24.95" customHeight="1">
      <c r="B128" s="32"/>
      <c r="C128" s="21" t="s">
        <v>118</v>
      </c>
      <c r="L128" s="32"/>
    </row>
    <row r="129" spans="2:65" s="1" customFormat="1" ht="6.95" customHeight="1">
      <c r="B129" s="32"/>
      <c r="L129" s="32"/>
    </row>
    <row r="130" spans="2:65" s="1" customFormat="1" ht="12" customHeight="1">
      <c r="B130" s="32"/>
      <c r="C130" s="27" t="s">
        <v>16</v>
      </c>
      <c r="L130" s="32"/>
    </row>
    <row r="131" spans="2:65" s="1" customFormat="1" ht="16.5" customHeight="1">
      <c r="B131" s="32"/>
      <c r="E131" s="230" t="str">
        <f>E7</f>
        <v>ŠATNY FOTBALOVÉHO KLUBU S HYGIENICKÝM ZÁZEMÍM PRO DIVÁKY V OBCI HULICE</v>
      </c>
      <c r="F131" s="231"/>
      <c r="G131" s="231"/>
      <c r="H131" s="231"/>
      <c r="L131" s="32"/>
    </row>
    <row r="132" spans="2:65" s="1" customFormat="1" ht="12" customHeight="1">
      <c r="B132" s="32"/>
      <c r="C132" s="27" t="s">
        <v>107</v>
      </c>
      <c r="L132" s="32"/>
    </row>
    <row r="133" spans="2:65" s="1" customFormat="1" ht="16.5" customHeight="1">
      <c r="B133" s="32"/>
      <c r="E133" s="192" t="str">
        <f>E9</f>
        <v>03 - STAVEBNÍ PRÁCE</v>
      </c>
      <c r="F133" s="232"/>
      <c r="G133" s="232"/>
      <c r="H133" s="232"/>
      <c r="L133" s="32"/>
    </row>
    <row r="134" spans="2:65" s="1" customFormat="1" ht="6.95" customHeight="1">
      <c r="B134" s="32"/>
      <c r="L134" s="32"/>
    </row>
    <row r="135" spans="2:65" s="1" customFormat="1" ht="12" customHeight="1">
      <c r="B135" s="32"/>
      <c r="C135" s="27" t="s">
        <v>20</v>
      </c>
      <c r="F135" s="25" t="str">
        <f>F12</f>
        <v>Obec Hulice, 257 63 Trhový Štěpánov</v>
      </c>
      <c r="I135" s="27" t="s">
        <v>22</v>
      </c>
      <c r="J135" s="52" t="str">
        <f>IF(J12="","",J12)</f>
        <v>20. 5. 2024</v>
      </c>
      <c r="L135" s="32"/>
    </row>
    <row r="136" spans="2:65" s="1" customFormat="1" ht="6.95" customHeight="1">
      <c r="B136" s="32"/>
      <c r="L136" s="32"/>
    </row>
    <row r="137" spans="2:65" s="1" customFormat="1" ht="15.2" customHeight="1">
      <c r="B137" s="32"/>
      <c r="C137" s="27" t="s">
        <v>24</v>
      </c>
      <c r="F137" s="25" t="str">
        <f>E15</f>
        <v>Obec Hulice, č. p. 33, 257 63 Trhový Štěpánov</v>
      </c>
      <c r="I137" s="27" t="s">
        <v>30</v>
      </c>
      <c r="J137" s="30" t="str">
        <f>E21</f>
        <v xml:space="preserve">Ing.arch. Jiří Dvořák </v>
      </c>
      <c r="L137" s="32"/>
    </row>
    <row r="138" spans="2:65" s="1" customFormat="1" ht="15.2" customHeight="1">
      <c r="B138" s="32"/>
      <c r="C138" s="27" t="s">
        <v>28</v>
      </c>
      <c r="F138" s="25" t="str">
        <f>IF(E18="","",E18)</f>
        <v>Vyplň údaj</v>
      </c>
      <c r="I138" s="27" t="s">
        <v>33</v>
      </c>
      <c r="J138" s="30" t="str">
        <f>E24</f>
        <v>Vladimír Mrázek</v>
      </c>
      <c r="L138" s="32"/>
    </row>
    <row r="139" spans="2:65" s="1" customFormat="1" ht="10.35" customHeight="1">
      <c r="B139" s="32"/>
      <c r="L139" s="32"/>
    </row>
    <row r="140" spans="2:65" s="10" customFormat="1" ht="29.25" customHeight="1">
      <c r="B140" s="112"/>
      <c r="C140" s="113" t="s">
        <v>119</v>
      </c>
      <c r="D140" s="114" t="s">
        <v>62</v>
      </c>
      <c r="E140" s="114" t="s">
        <v>58</v>
      </c>
      <c r="F140" s="114" t="s">
        <v>59</v>
      </c>
      <c r="G140" s="114" t="s">
        <v>120</v>
      </c>
      <c r="H140" s="114" t="s">
        <v>121</v>
      </c>
      <c r="I140" s="114" t="s">
        <v>122</v>
      </c>
      <c r="J140" s="114" t="s">
        <v>111</v>
      </c>
      <c r="K140" s="115" t="s">
        <v>123</v>
      </c>
      <c r="L140" s="112"/>
      <c r="M140" s="59" t="s">
        <v>1</v>
      </c>
      <c r="N140" s="60" t="s">
        <v>41</v>
      </c>
      <c r="O140" s="60" t="s">
        <v>124</v>
      </c>
      <c r="P140" s="60" t="s">
        <v>125</v>
      </c>
      <c r="Q140" s="60" t="s">
        <v>126</v>
      </c>
      <c r="R140" s="60" t="s">
        <v>127</v>
      </c>
      <c r="S140" s="60" t="s">
        <v>128</v>
      </c>
      <c r="T140" s="61" t="s">
        <v>129</v>
      </c>
    </row>
    <row r="141" spans="2:65" s="1" customFormat="1" ht="22.9" customHeight="1">
      <c r="B141" s="32"/>
      <c r="C141" s="64" t="s">
        <v>130</v>
      </c>
      <c r="J141" s="116">
        <f>BK141</f>
        <v>0</v>
      </c>
      <c r="L141" s="32"/>
      <c r="M141" s="62"/>
      <c r="N141" s="53"/>
      <c r="O141" s="53"/>
      <c r="P141" s="117">
        <f>P142+P388</f>
        <v>0</v>
      </c>
      <c r="Q141" s="53"/>
      <c r="R141" s="117">
        <f>R142+R388</f>
        <v>512.72877118999997</v>
      </c>
      <c r="S141" s="53"/>
      <c r="T141" s="118">
        <f>T142+T388</f>
        <v>5.4467000000000005E-3</v>
      </c>
      <c r="AT141" s="17" t="s">
        <v>76</v>
      </c>
      <c r="AU141" s="17" t="s">
        <v>113</v>
      </c>
      <c r="BK141" s="119">
        <f>BK142+BK388</f>
        <v>0</v>
      </c>
    </row>
    <row r="142" spans="2:65" s="11" customFormat="1" ht="25.9" customHeight="1">
      <c r="B142" s="120"/>
      <c r="D142" s="121" t="s">
        <v>76</v>
      </c>
      <c r="E142" s="122" t="s">
        <v>164</v>
      </c>
      <c r="F142" s="122" t="s">
        <v>165</v>
      </c>
      <c r="I142" s="123"/>
      <c r="J142" s="124">
        <f>BK142</f>
        <v>0</v>
      </c>
      <c r="L142" s="120"/>
      <c r="M142" s="125"/>
      <c r="P142" s="126">
        <f>P143+P178+P213+P248+P276+P287+P373+P386</f>
        <v>0</v>
      </c>
      <c r="R142" s="126">
        <f>R143+R178+R213+R248+R276+R287+R373+R386</f>
        <v>471.36970688000002</v>
      </c>
      <c r="T142" s="127">
        <f>T143+T178+T213+T248+T276+T287+T373+T386</f>
        <v>4.4990000000000004E-4</v>
      </c>
      <c r="AR142" s="121" t="s">
        <v>85</v>
      </c>
      <c r="AT142" s="128" t="s">
        <v>76</v>
      </c>
      <c r="AU142" s="128" t="s">
        <v>77</v>
      </c>
      <c r="AY142" s="121" t="s">
        <v>134</v>
      </c>
      <c r="BK142" s="129">
        <f>BK143+BK178+BK213+BK248+BK276+BK287+BK373+BK386</f>
        <v>0</v>
      </c>
    </row>
    <row r="143" spans="2:65" s="11" customFormat="1" ht="22.9" customHeight="1">
      <c r="B143" s="120"/>
      <c r="D143" s="121" t="s">
        <v>76</v>
      </c>
      <c r="E143" s="130" t="s">
        <v>85</v>
      </c>
      <c r="F143" s="130" t="s">
        <v>166</v>
      </c>
      <c r="I143" s="123"/>
      <c r="J143" s="131">
        <f>BK143</f>
        <v>0</v>
      </c>
      <c r="L143" s="120"/>
      <c r="M143" s="125"/>
      <c r="P143" s="126">
        <f>SUM(P144:P177)</f>
        <v>0</v>
      </c>
      <c r="R143" s="126">
        <f>SUM(R144:R177)</f>
        <v>0</v>
      </c>
      <c r="T143" s="127">
        <f>SUM(T144:T177)</f>
        <v>0</v>
      </c>
      <c r="AR143" s="121" t="s">
        <v>85</v>
      </c>
      <c r="AT143" s="128" t="s">
        <v>76</v>
      </c>
      <c r="AU143" s="128" t="s">
        <v>85</v>
      </c>
      <c r="AY143" s="121" t="s">
        <v>134</v>
      </c>
      <c r="BK143" s="129">
        <f>SUM(BK144:BK177)</f>
        <v>0</v>
      </c>
    </row>
    <row r="144" spans="2:65" s="1" customFormat="1" ht="21.75" customHeight="1">
      <c r="B144" s="32"/>
      <c r="C144" s="132" t="s">
        <v>85</v>
      </c>
      <c r="D144" s="132" t="s">
        <v>137</v>
      </c>
      <c r="E144" s="133" t="s">
        <v>245</v>
      </c>
      <c r="F144" s="134" t="s">
        <v>246</v>
      </c>
      <c r="G144" s="135" t="s">
        <v>179</v>
      </c>
      <c r="H144" s="136">
        <v>33.975000000000001</v>
      </c>
      <c r="I144" s="137"/>
      <c r="J144" s="138">
        <f>ROUND(I144*H144,2)</f>
        <v>0</v>
      </c>
      <c r="K144" s="134" t="s">
        <v>170</v>
      </c>
      <c r="L144" s="32"/>
      <c r="M144" s="139" t="s">
        <v>1</v>
      </c>
      <c r="N144" s="140" t="s">
        <v>42</v>
      </c>
      <c r="P144" s="141">
        <f>O144*H144</f>
        <v>0</v>
      </c>
      <c r="Q144" s="141">
        <v>0</v>
      </c>
      <c r="R144" s="141">
        <f>Q144*H144</f>
        <v>0</v>
      </c>
      <c r="S144" s="141">
        <v>0</v>
      </c>
      <c r="T144" s="142">
        <f>S144*H144</f>
        <v>0</v>
      </c>
      <c r="AR144" s="143" t="s">
        <v>155</v>
      </c>
      <c r="AT144" s="143" t="s">
        <v>137</v>
      </c>
      <c r="AU144" s="143" t="s">
        <v>87</v>
      </c>
      <c r="AY144" s="17" t="s">
        <v>134</v>
      </c>
      <c r="BE144" s="144">
        <f>IF(N144="základní",J144,0)</f>
        <v>0</v>
      </c>
      <c r="BF144" s="144">
        <f>IF(N144="snížená",J144,0)</f>
        <v>0</v>
      </c>
      <c r="BG144" s="144">
        <f>IF(N144="zákl. přenesená",J144,0)</f>
        <v>0</v>
      </c>
      <c r="BH144" s="144">
        <f>IF(N144="sníž. přenesená",J144,0)</f>
        <v>0</v>
      </c>
      <c r="BI144" s="144">
        <f>IF(N144="nulová",J144,0)</f>
        <v>0</v>
      </c>
      <c r="BJ144" s="17" t="s">
        <v>85</v>
      </c>
      <c r="BK144" s="144">
        <f>ROUND(I144*H144,2)</f>
        <v>0</v>
      </c>
      <c r="BL144" s="17" t="s">
        <v>155</v>
      </c>
      <c r="BM144" s="143" t="s">
        <v>247</v>
      </c>
    </row>
    <row r="145" spans="2:65" s="12" customFormat="1" ht="11.25">
      <c r="B145" s="154"/>
      <c r="D145" s="145" t="s">
        <v>181</v>
      </c>
      <c r="E145" s="155" t="s">
        <v>1</v>
      </c>
      <c r="F145" s="156" t="s">
        <v>248</v>
      </c>
      <c r="H145" s="157">
        <v>14.375</v>
      </c>
      <c r="I145" s="158"/>
      <c r="L145" s="154"/>
      <c r="M145" s="159"/>
      <c r="T145" s="160"/>
      <c r="AT145" s="155" t="s">
        <v>181</v>
      </c>
      <c r="AU145" s="155" t="s">
        <v>87</v>
      </c>
      <c r="AV145" s="12" t="s">
        <v>87</v>
      </c>
      <c r="AW145" s="12" t="s">
        <v>32</v>
      </c>
      <c r="AX145" s="12" t="s">
        <v>77</v>
      </c>
      <c r="AY145" s="155" t="s">
        <v>134</v>
      </c>
    </row>
    <row r="146" spans="2:65" s="12" customFormat="1" ht="11.25">
      <c r="B146" s="154"/>
      <c r="D146" s="145" t="s">
        <v>181</v>
      </c>
      <c r="E146" s="155" t="s">
        <v>1</v>
      </c>
      <c r="F146" s="156" t="s">
        <v>249</v>
      </c>
      <c r="H146" s="157">
        <v>19.600000000000001</v>
      </c>
      <c r="I146" s="158"/>
      <c r="L146" s="154"/>
      <c r="M146" s="159"/>
      <c r="T146" s="160"/>
      <c r="AT146" s="155" t="s">
        <v>181</v>
      </c>
      <c r="AU146" s="155" t="s">
        <v>87</v>
      </c>
      <c r="AV146" s="12" t="s">
        <v>87</v>
      </c>
      <c r="AW146" s="12" t="s">
        <v>32</v>
      </c>
      <c r="AX146" s="12" t="s">
        <v>77</v>
      </c>
      <c r="AY146" s="155" t="s">
        <v>134</v>
      </c>
    </row>
    <row r="147" spans="2:65" s="13" customFormat="1" ht="11.25">
      <c r="B147" s="161"/>
      <c r="D147" s="145" t="s">
        <v>181</v>
      </c>
      <c r="E147" s="162" t="s">
        <v>1</v>
      </c>
      <c r="F147" s="163" t="s">
        <v>184</v>
      </c>
      <c r="H147" s="164">
        <v>33.975000000000001</v>
      </c>
      <c r="I147" s="165"/>
      <c r="L147" s="161"/>
      <c r="M147" s="166"/>
      <c r="T147" s="167"/>
      <c r="AT147" s="162" t="s">
        <v>181</v>
      </c>
      <c r="AU147" s="162" t="s">
        <v>87</v>
      </c>
      <c r="AV147" s="13" t="s">
        <v>155</v>
      </c>
      <c r="AW147" s="13" t="s">
        <v>32</v>
      </c>
      <c r="AX147" s="13" t="s">
        <v>85</v>
      </c>
      <c r="AY147" s="162" t="s">
        <v>134</v>
      </c>
    </row>
    <row r="148" spans="2:65" s="1" customFormat="1" ht="16.5" customHeight="1">
      <c r="B148" s="32"/>
      <c r="C148" s="132" t="s">
        <v>87</v>
      </c>
      <c r="D148" s="132" t="s">
        <v>137</v>
      </c>
      <c r="E148" s="133" t="s">
        <v>250</v>
      </c>
      <c r="F148" s="134" t="s">
        <v>251</v>
      </c>
      <c r="G148" s="135" t="s">
        <v>179</v>
      </c>
      <c r="H148" s="136">
        <v>1.89</v>
      </c>
      <c r="I148" s="137"/>
      <c r="J148" s="138">
        <f>ROUND(I148*H148,2)</f>
        <v>0</v>
      </c>
      <c r="K148" s="134" t="s">
        <v>1</v>
      </c>
      <c r="L148" s="32"/>
      <c r="M148" s="139" t="s">
        <v>1</v>
      </c>
      <c r="N148" s="140" t="s">
        <v>42</v>
      </c>
      <c r="P148" s="141">
        <f>O148*H148</f>
        <v>0</v>
      </c>
      <c r="Q148" s="141">
        <v>0</v>
      </c>
      <c r="R148" s="141">
        <f>Q148*H148</f>
        <v>0</v>
      </c>
      <c r="S148" s="141">
        <v>0</v>
      </c>
      <c r="T148" s="142">
        <f>S148*H148</f>
        <v>0</v>
      </c>
      <c r="AR148" s="143" t="s">
        <v>155</v>
      </c>
      <c r="AT148" s="143" t="s">
        <v>137</v>
      </c>
      <c r="AU148" s="143" t="s">
        <v>87</v>
      </c>
      <c r="AY148" s="17" t="s">
        <v>134</v>
      </c>
      <c r="BE148" s="144">
        <f>IF(N148="základní",J148,0)</f>
        <v>0</v>
      </c>
      <c r="BF148" s="144">
        <f>IF(N148="snížená",J148,0)</f>
        <v>0</v>
      </c>
      <c r="BG148" s="144">
        <f>IF(N148="zákl. přenesená",J148,0)</f>
        <v>0</v>
      </c>
      <c r="BH148" s="144">
        <f>IF(N148="sníž. přenesená",J148,0)</f>
        <v>0</v>
      </c>
      <c r="BI148" s="144">
        <f>IF(N148="nulová",J148,0)</f>
        <v>0</v>
      </c>
      <c r="BJ148" s="17" t="s">
        <v>85</v>
      </c>
      <c r="BK148" s="144">
        <f>ROUND(I148*H148,2)</f>
        <v>0</v>
      </c>
      <c r="BL148" s="17" t="s">
        <v>155</v>
      </c>
      <c r="BM148" s="143" t="s">
        <v>252</v>
      </c>
    </row>
    <row r="149" spans="2:65" s="12" customFormat="1" ht="11.25">
      <c r="B149" s="154"/>
      <c r="D149" s="145" t="s">
        <v>181</v>
      </c>
      <c r="E149" s="155" t="s">
        <v>1</v>
      </c>
      <c r="F149" s="156" t="s">
        <v>253</v>
      </c>
      <c r="H149" s="157">
        <v>1.89</v>
      </c>
      <c r="I149" s="158"/>
      <c r="L149" s="154"/>
      <c r="M149" s="159"/>
      <c r="T149" s="160"/>
      <c r="AT149" s="155" t="s">
        <v>181</v>
      </c>
      <c r="AU149" s="155" t="s">
        <v>87</v>
      </c>
      <c r="AV149" s="12" t="s">
        <v>87</v>
      </c>
      <c r="AW149" s="12" t="s">
        <v>32</v>
      </c>
      <c r="AX149" s="12" t="s">
        <v>85</v>
      </c>
      <c r="AY149" s="155" t="s">
        <v>134</v>
      </c>
    </row>
    <row r="150" spans="2:65" s="1" customFormat="1" ht="16.5" customHeight="1">
      <c r="B150" s="32"/>
      <c r="C150" s="132" t="s">
        <v>149</v>
      </c>
      <c r="D150" s="132" t="s">
        <v>137</v>
      </c>
      <c r="E150" s="133" t="s">
        <v>254</v>
      </c>
      <c r="F150" s="134" t="s">
        <v>255</v>
      </c>
      <c r="G150" s="135" t="s">
        <v>179</v>
      </c>
      <c r="H150" s="136">
        <v>23.925000000000001</v>
      </c>
      <c r="I150" s="137"/>
      <c r="J150" s="138">
        <f>ROUND(I150*H150,2)</f>
        <v>0</v>
      </c>
      <c r="K150" s="134" t="s">
        <v>170</v>
      </c>
      <c r="L150" s="32"/>
      <c r="M150" s="139" t="s">
        <v>1</v>
      </c>
      <c r="N150" s="140" t="s">
        <v>42</v>
      </c>
      <c r="P150" s="141">
        <f>O150*H150</f>
        <v>0</v>
      </c>
      <c r="Q150" s="141">
        <v>0</v>
      </c>
      <c r="R150" s="141">
        <f>Q150*H150</f>
        <v>0</v>
      </c>
      <c r="S150" s="141">
        <v>0</v>
      </c>
      <c r="T150" s="142">
        <f>S150*H150</f>
        <v>0</v>
      </c>
      <c r="AR150" s="143" t="s">
        <v>155</v>
      </c>
      <c r="AT150" s="143" t="s">
        <v>137</v>
      </c>
      <c r="AU150" s="143" t="s">
        <v>87</v>
      </c>
      <c r="AY150" s="17" t="s">
        <v>134</v>
      </c>
      <c r="BE150" s="144">
        <f>IF(N150="základní",J150,0)</f>
        <v>0</v>
      </c>
      <c r="BF150" s="144">
        <f>IF(N150="snížená",J150,0)</f>
        <v>0</v>
      </c>
      <c r="BG150" s="144">
        <f>IF(N150="zákl. přenesená",J150,0)</f>
        <v>0</v>
      </c>
      <c r="BH150" s="144">
        <f>IF(N150="sníž. přenesená",J150,0)</f>
        <v>0</v>
      </c>
      <c r="BI150" s="144">
        <f>IF(N150="nulová",J150,0)</f>
        <v>0</v>
      </c>
      <c r="BJ150" s="17" t="s">
        <v>85</v>
      </c>
      <c r="BK150" s="144">
        <f>ROUND(I150*H150,2)</f>
        <v>0</v>
      </c>
      <c r="BL150" s="17" t="s">
        <v>155</v>
      </c>
      <c r="BM150" s="143" t="s">
        <v>256</v>
      </c>
    </row>
    <row r="151" spans="2:65" s="12" customFormat="1" ht="11.25">
      <c r="B151" s="154"/>
      <c r="D151" s="145" t="s">
        <v>181</v>
      </c>
      <c r="E151" s="155" t="s">
        <v>1</v>
      </c>
      <c r="F151" s="156" t="s">
        <v>257</v>
      </c>
      <c r="H151" s="157">
        <v>23.925000000000001</v>
      </c>
      <c r="I151" s="158"/>
      <c r="L151" s="154"/>
      <c r="M151" s="159"/>
      <c r="T151" s="160"/>
      <c r="AT151" s="155" t="s">
        <v>181</v>
      </c>
      <c r="AU151" s="155" t="s">
        <v>87</v>
      </c>
      <c r="AV151" s="12" t="s">
        <v>87</v>
      </c>
      <c r="AW151" s="12" t="s">
        <v>32</v>
      </c>
      <c r="AX151" s="12" t="s">
        <v>85</v>
      </c>
      <c r="AY151" s="155" t="s">
        <v>134</v>
      </c>
    </row>
    <row r="152" spans="2:65" s="1" customFormat="1" ht="21.75" customHeight="1">
      <c r="B152" s="32"/>
      <c r="C152" s="132" t="s">
        <v>155</v>
      </c>
      <c r="D152" s="132" t="s">
        <v>137</v>
      </c>
      <c r="E152" s="133" t="s">
        <v>258</v>
      </c>
      <c r="F152" s="134" t="s">
        <v>259</v>
      </c>
      <c r="G152" s="135" t="s">
        <v>179</v>
      </c>
      <c r="H152" s="136">
        <v>15.288</v>
      </c>
      <c r="I152" s="137"/>
      <c r="J152" s="138">
        <f>ROUND(I152*H152,2)</f>
        <v>0</v>
      </c>
      <c r="K152" s="134" t="s">
        <v>170</v>
      </c>
      <c r="L152" s="32"/>
      <c r="M152" s="139" t="s">
        <v>1</v>
      </c>
      <c r="N152" s="140" t="s">
        <v>42</v>
      </c>
      <c r="P152" s="141">
        <f>O152*H152</f>
        <v>0</v>
      </c>
      <c r="Q152" s="141">
        <v>0</v>
      </c>
      <c r="R152" s="141">
        <f>Q152*H152</f>
        <v>0</v>
      </c>
      <c r="S152" s="141">
        <v>0</v>
      </c>
      <c r="T152" s="142">
        <f>S152*H152</f>
        <v>0</v>
      </c>
      <c r="AR152" s="143" t="s">
        <v>155</v>
      </c>
      <c r="AT152" s="143" t="s">
        <v>137</v>
      </c>
      <c r="AU152" s="143" t="s">
        <v>87</v>
      </c>
      <c r="AY152" s="17" t="s">
        <v>134</v>
      </c>
      <c r="BE152" s="144">
        <f>IF(N152="základní",J152,0)</f>
        <v>0</v>
      </c>
      <c r="BF152" s="144">
        <f>IF(N152="snížená",J152,0)</f>
        <v>0</v>
      </c>
      <c r="BG152" s="144">
        <f>IF(N152="zákl. přenesená",J152,0)</f>
        <v>0</v>
      </c>
      <c r="BH152" s="144">
        <f>IF(N152="sníž. přenesená",J152,0)</f>
        <v>0</v>
      </c>
      <c r="BI152" s="144">
        <f>IF(N152="nulová",J152,0)</f>
        <v>0</v>
      </c>
      <c r="BJ152" s="17" t="s">
        <v>85</v>
      </c>
      <c r="BK152" s="144">
        <f>ROUND(I152*H152,2)</f>
        <v>0</v>
      </c>
      <c r="BL152" s="17" t="s">
        <v>155</v>
      </c>
      <c r="BM152" s="143" t="s">
        <v>260</v>
      </c>
    </row>
    <row r="153" spans="2:65" s="12" customFormat="1" ht="11.25">
      <c r="B153" s="154"/>
      <c r="D153" s="145" t="s">
        <v>181</v>
      </c>
      <c r="E153" s="155" t="s">
        <v>1</v>
      </c>
      <c r="F153" s="156" t="s">
        <v>261</v>
      </c>
      <c r="H153" s="157">
        <v>6.468</v>
      </c>
      <c r="I153" s="158"/>
      <c r="L153" s="154"/>
      <c r="M153" s="159"/>
      <c r="T153" s="160"/>
      <c r="AT153" s="155" t="s">
        <v>181</v>
      </c>
      <c r="AU153" s="155" t="s">
        <v>87</v>
      </c>
      <c r="AV153" s="12" t="s">
        <v>87</v>
      </c>
      <c r="AW153" s="12" t="s">
        <v>32</v>
      </c>
      <c r="AX153" s="12" t="s">
        <v>77</v>
      </c>
      <c r="AY153" s="155" t="s">
        <v>134</v>
      </c>
    </row>
    <row r="154" spans="2:65" s="12" customFormat="1" ht="11.25">
      <c r="B154" s="154"/>
      <c r="D154" s="145" t="s">
        <v>181</v>
      </c>
      <c r="E154" s="155" t="s">
        <v>1</v>
      </c>
      <c r="F154" s="156" t="s">
        <v>262</v>
      </c>
      <c r="H154" s="157">
        <v>8.82</v>
      </c>
      <c r="I154" s="158"/>
      <c r="L154" s="154"/>
      <c r="M154" s="159"/>
      <c r="T154" s="160"/>
      <c r="AT154" s="155" t="s">
        <v>181</v>
      </c>
      <c r="AU154" s="155" t="s">
        <v>87</v>
      </c>
      <c r="AV154" s="12" t="s">
        <v>87</v>
      </c>
      <c r="AW154" s="12" t="s">
        <v>32</v>
      </c>
      <c r="AX154" s="12" t="s">
        <v>77</v>
      </c>
      <c r="AY154" s="155" t="s">
        <v>134</v>
      </c>
    </row>
    <row r="155" spans="2:65" s="13" customFormat="1" ht="11.25">
      <c r="B155" s="161"/>
      <c r="D155" s="145" t="s">
        <v>181</v>
      </c>
      <c r="E155" s="162" t="s">
        <v>1</v>
      </c>
      <c r="F155" s="163" t="s">
        <v>184</v>
      </c>
      <c r="H155" s="164">
        <v>15.288</v>
      </c>
      <c r="I155" s="165"/>
      <c r="L155" s="161"/>
      <c r="M155" s="166"/>
      <c r="T155" s="167"/>
      <c r="AT155" s="162" t="s">
        <v>181</v>
      </c>
      <c r="AU155" s="162" t="s">
        <v>87</v>
      </c>
      <c r="AV155" s="13" t="s">
        <v>155</v>
      </c>
      <c r="AW155" s="13" t="s">
        <v>32</v>
      </c>
      <c r="AX155" s="13" t="s">
        <v>85</v>
      </c>
      <c r="AY155" s="162" t="s">
        <v>134</v>
      </c>
    </row>
    <row r="156" spans="2:65" s="1" customFormat="1" ht="21.75" customHeight="1">
      <c r="B156" s="32"/>
      <c r="C156" s="132" t="s">
        <v>133</v>
      </c>
      <c r="D156" s="132" t="s">
        <v>137</v>
      </c>
      <c r="E156" s="133" t="s">
        <v>263</v>
      </c>
      <c r="F156" s="134" t="s">
        <v>264</v>
      </c>
      <c r="G156" s="135" t="s">
        <v>179</v>
      </c>
      <c r="H156" s="136">
        <v>109.298</v>
      </c>
      <c r="I156" s="137"/>
      <c r="J156" s="138">
        <f>ROUND(I156*H156,2)</f>
        <v>0</v>
      </c>
      <c r="K156" s="134" t="s">
        <v>170</v>
      </c>
      <c r="L156" s="32"/>
      <c r="M156" s="139" t="s">
        <v>1</v>
      </c>
      <c r="N156" s="140" t="s">
        <v>42</v>
      </c>
      <c r="P156" s="141">
        <f>O156*H156</f>
        <v>0</v>
      </c>
      <c r="Q156" s="141">
        <v>0</v>
      </c>
      <c r="R156" s="141">
        <f>Q156*H156</f>
        <v>0</v>
      </c>
      <c r="S156" s="141">
        <v>0</v>
      </c>
      <c r="T156" s="142">
        <f>S156*H156</f>
        <v>0</v>
      </c>
      <c r="AR156" s="143" t="s">
        <v>155</v>
      </c>
      <c r="AT156" s="143" t="s">
        <v>137</v>
      </c>
      <c r="AU156" s="143" t="s">
        <v>87</v>
      </c>
      <c r="AY156" s="17" t="s">
        <v>134</v>
      </c>
      <c r="BE156" s="144">
        <f>IF(N156="základní",J156,0)</f>
        <v>0</v>
      </c>
      <c r="BF156" s="144">
        <f>IF(N156="snížená",J156,0)</f>
        <v>0</v>
      </c>
      <c r="BG156" s="144">
        <f>IF(N156="zákl. přenesená",J156,0)</f>
        <v>0</v>
      </c>
      <c r="BH156" s="144">
        <f>IF(N156="sníž. přenesená",J156,0)</f>
        <v>0</v>
      </c>
      <c r="BI156" s="144">
        <f>IF(N156="nulová",J156,0)</f>
        <v>0</v>
      </c>
      <c r="BJ156" s="17" t="s">
        <v>85</v>
      </c>
      <c r="BK156" s="144">
        <f>ROUND(I156*H156,2)</f>
        <v>0</v>
      </c>
      <c r="BL156" s="17" t="s">
        <v>155</v>
      </c>
      <c r="BM156" s="143" t="s">
        <v>265</v>
      </c>
    </row>
    <row r="157" spans="2:65" s="12" customFormat="1" ht="11.25">
      <c r="B157" s="154"/>
      <c r="D157" s="145" t="s">
        <v>181</v>
      </c>
      <c r="E157" s="155" t="s">
        <v>1</v>
      </c>
      <c r="F157" s="156" t="s">
        <v>266</v>
      </c>
      <c r="H157" s="157">
        <v>47.88</v>
      </c>
      <c r="I157" s="158"/>
      <c r="L157" s="154"/>
      <c r="M157" s="159"/>
      <c r="T157" s="160"/>
      <c r="AT157" s="155" t="s">
        <v>181</v>
      </c>
      <c r="AU157" s="155" t="s">
        <v>87</v>
      </c>
      <c r="AV157" s="12" t="s">
        <v>87</v>
      </c>
      <c r="AW157" s="12" t="s">
        <v>32</v>
      </c>
      <c r="AX157" s="12" t="s">
        <v>77</v>
      </c>
      <c r="AY157" s="155" t="s">
        <v>134</v>
      </c>
    </row>
    <row r="158" spans="2:65" s="12" customFormat="1" ht="11.25">
      <c r="B158" s="154"/>
      <c r="D158" s="145" t="s">
        <v>181</v>
      </c>
      <c r="E158" s="155" t="s">
        <v>1</v>
      </c>
      <c r="F158" s="156" t="s">
        <v>267</v>
      </c>
      <c r="H158" s="157">
        <v>12.35</v>
      </c>
      <c r="I158" s="158"/>
      <c r="L158" s="154"/>
      <c r="M158" s="159"/>
      <c r="T158" s="160"/>
      <c r="AT158" s="155" t="s">
        <v>181</v>
      </c>
      <c r="AU158" s="155" t="s">
        <v>87</v>
      </c>
      <c r="AV158" s="12" t="s">
        <v>87</v>
      </c>
      <c r="AW158" s="12" t="s">
        <v>32</v>
      </c>
      <c r="AX158" s="12" t="s">
        <v>77</v>
      </c>
      <c r="AY158" s="155" t="s">
        <v>134</v>
      </c>
    </row>
    <row r="159" spans="2:65" s="12" customFormat="1" ht="11.25">
      <c r="B159" s="154"/>
      <c r="D159" s="145" t="s">
        <v>181</v>
      </c>
      <c r="E159" s="155" t="s">
        <v>1</v>
      </c>
      <c r="F159" s="156" t="s">
        <v>268</v>
      </c>
      <c r="H159" s="157">
        <v>13.5</v>
      </c>
      <c r="I159" s="158"/>
      <c r="L159" s="154"/>
      <c r="M159" s="159"/>
      <c r="T159" s="160"/>
      <c r="AT159" s="155" t="s">
        <v>181</v>
      </c>
      <c r="AU159" s="155" t="s">
        <v>87</v>
      </c>
      <c r="AV159" s="12" t="s">
        <v>87</v>
      </c>
      <c r="AW159" s="12" t="s">
        <v>32</v>
      </c>
      <c r="AX159" s="12" t="s">
        <v>77</v>
      </c>
      <c r="AY159" s="155" t="s">
        <v>134</v>
      </c>
    </row>
    <row r="160" spans="2:65" s="12" customFormat="1" ht="11.25">
      <c r="B160" s="154"/>
      <c r="D160" s="145" t="s">
        <v>181</v>
      </c>
      <c r="E160" s="155" t="s">
        <v>1</v>
      </c>
      <c r="F160" s="156" t="s">
        <v>269</v>
      </c>
      <c r="H160" s="157">
        <v>35.567999999999998</v>
      </c>
      <c r="I160" s="158"/>
      <c r="L160" s="154"/>
      <c r="M160" s="159"/>
      <c r="T160" s="160"/>
      <c r="AT160" s="155" t="s">
        <v>181</v>
      </c>
      <c r="AU160" s="155" t="s">
        <v>87</v>
      </c>
      <c r="AV160" s="12" t="s">
        <v>87</v>
      </c>
      <c r="AW160" s="12" t="s">
        <v>32</v>
      </c>
      <c r="AX160" s="12" t="s">
        <v>77</v>
      </c>
      <c r="AY160" s="155" t="s">
        <v>134</v>
      </c>
    </row>
    <row r="161" spans="2:65" s="13" customFormat="1" ht="11.25">
      <c r="B161" s="161"/>
      <c r="D161" s="145" t="s">
        <v>181</v>
      </c>
      <c r="E161" s="162" t="s">
        <v>1</v>
      </c>
      <c r="F161" s="163" t="s">
        <v>184</v>
      </c>
      <c r="H161" s="164">
        <v>109.298</v>
      </c>
      <c r="I161" s="165"/>
      <c r="L161" s="161"/>
      <c r="M161" s="166"/>
      <c r="T161" s="167"/>
      <c r="AT161" s="162" t="s">
        <v>181</v>
      </c>
      <c r="AU161" s="162" t="s">
        <v>87</v>
      </c>
      <c r="AV161" s="13" t="s">
        <v>155</v>
      </c>
      <c r="AW161" s="13" t="s">
        <v>32</v>
      </c>
      <c r="AX161" s="13" t="s">
        <v>85</v>
      </c>
      <c r="AY161" s="162" t="s">
        <v>134</v>
      </c>
    </row>
    <row r="162" spans="2:65" s="1" customFormat="1" ht="21.75" customHeight="1">
      <c r="B162" s="32"/>
      <c r="C162" s="132" t="s">
        <v>194</v>
      </c>
      <c r="D162" s="132" t="s">
        <v>137</v>
      </c>
      <c r="E162" s="133" t="s">
        <v>270</v>
      </c>
      <c r="F162" s="134" t="s">
        <v>271</v>
      </c>
      <c r="G162" s="135" t="s">
        <v>179</v>
      </c>
      <c r="H162" s="136">
        <v>180.02500000000001</v>
      </c>
      <c r="I162" s="137"/>
      <c r="J162" s="138">
        <f>ROUND(I162*H162,2)</f>
        <v>0</v>
      </c>
      <c r="K162" s="134" t="s">
        <v>170</v>
      </c>
      <c r="L162" s="32"/>
      <c r="M162" s="139" t="s">
        <v>1</v>
      </c>
      <c r="N162" s="140" t="s">
        <v>42</v>
      </c>
      <c r="P162" s="141">
        <f>O162*H162</f>
        <v>0</v>
      </c>
      <c r="Q162" s="141">
        <v>0</v>
      </c>
      <c r="R162" s="141">
        <f>Q162*H162</f>
        <v>0</v>
      </c>
      <c r="S162" s="141">
        <v>0</v>
      </c>
      <c r="T162" s="142">
        <f>S162*H162</f>
        <v>0</v>
      </c>
      <c r="AR162" s="143" t="s">
        <v>155</v>
      </c>
      <c r="AT162" s="143" t="s">
        <v>137</v>
      </c>
      <c r="AU162" s="143" t="s">
        <v>87</v>
      </c>
      <c r="AY162" s="17" t="s">
        <v>134</v>
      </c>
      <c r="BE162" s="144">
        <f>IF(N162="základní",J162,0)</f>
        <v>0</v>
      </c>
      <c r="BF162" s="144">
        <f>IF(N162="snížená",J162,0)</f>
        <v>0</v>
      </c>
      <c r="BG162" s="144">
        <f>IF(N162="zákl. přenesená",J162,0)</f>
        <v>0</v>
      </c>
      <c r="BH162" s="144">
        <f>IF(N162="sníž. přenesená",J162,0)</f>
        <v>0</v>
      </c>
      <c r="BI162" s="144">
        <f>IF(N162="nulová",J162,0)</f>
        <v>0</v>
      </c>
      <c r="BJ162" s="17" t="s">
        <v>85</v>
      </c>
      <c r="BK162" s="144">
        <f>ROUND(I162*H162,2)</f>
        <v>0</v>
      </c>
      <c r="BL162" s="17" t="s">
        <v>155</v>
      </c>
      <c r="BM162" s="143" t="s">
        <v>272</v>
      </c>
    </row>
    <row r="163" spans="2:65" s="1" customFormat="1" ht="21.75" customHeight="1">
      <c r="B163" s="32"/>
      <c r="C163" s="132" t="s">
        <v>198</v>
      </c>
      <c r="D163" s="132" t="s">
        <v>137</v>
      </c>
      <c r="E163" s="133" t="s">
        <v>273</v>
      </c>
      <c r="F163" s="134" t="s">
        <v>274</v>
      </c>
      <c r="G163" s="135" t="s">
        <v>179</v>
      </c>
      <c r="H163" s="136">
        <v>4.351</v>
      </c>
      <c r="I163" s="137"/>
      <c r="J163" s="138">
        <f>ROUND(I163*H163,2)</f>
        <v>0</v>
      </c>
      <c r="K163" s="134" t="s">
        <v>170</v>
      </c>
      <c r="L163" s="32"/>
      <c r="M163" s="139" t="s">
        <v>1</v>
      </c>
      <c r="N163" s="140" t="s">
        <v>42</v>
      </c>
      <c r="P163" s="141">
        <f>O163*H163</f>
        <v>0</v>
      </c>
      <c r="Q163" s="141">
        <v>0</v>
      </c>
      <c r="R163" s="141">
        <f>Q163*H163</f>
        <v>0</v>
      </c>
      <c r="S163" s="141">
        <v>0</v>
      </c>
      <c r="T163" s="142">
        <f>S163*H163</f>
        <v>0</v>
      </c>
      <c r="AR163" s="143" t="s">
        <v>155</v>
      </c>
      <c r="AT163" s="143" t="s">
        <v>137</v>
      </c>
      <c r="AU163" s="143" t="s">
        <v>87</v>
      </c>
      <c r="AY163" s="17" t="s">
        <v>134</v>
      </c>
      <c r="BE163" s="144">
        <f>IF(N163="základní",J163,0)</f>
        <v>0</v>
      </c>
      <c r="BF163" s="144">
        <f>IF(N163="snížená",J163,0)</f>
        <v>0</v>
      </c>
      <c r="BG163" s="144">
        <f>IF(N163="zákl. přenesená",J163,0)</f>
        <v>0</v>
      </c>
      <c r="BH163" s="144">
        <f>IF(N163="sníž. přenesená",J163,0)</f>
        <v>0</v>
      </c>
      <c r="BI163" s="144">
        <f>IF(N163="nulová",J163,0)</f>
        <v>0</v>
      </c>
      <c r="BJ163" s="17" t="s">
        <v>85</v>
      </c>
      <c r="BK163" s="144">
        <f>ROUND(I163*H163,2)</f>
        <v>0</v>
      </c>
      <c r="BL163" s="17" t="s">
        <v>155</v>
      </c>
      <c r="BM163" s="143" t="s">
        <v>275</v>
      </c>
    </row>
    <row r="164" spans="2:65" s="12" customFormat="1" ht="11.25">
      <c r="B164" s="154"/>
      <c r="D164" s="145" t="s">
        <v>181</v>
      </c>
      <c r="E164" s="155" t="s">
        <v>1</v>
      </c>
      <c r="F164" s="156" t="s">
        <v>276</v>
      </c>
      <c r="H164" s="157">
        <v>184.376</v>
      </c>
      <c r="I164" s="158"/>
      <c r="L164" s="154"/>
      <c r="M164" s="159"/>
      <c r="T164" s="160"/>
      <c r="AT164" s="155" t="s">
        <v>181</v>
      </c>
      <c r="AU164" s="155" t="s">
        <v>87</v>
      </c>
      <c r="AV164" s="12" t="s">
        <v>87</v>
      </c>
      <c r="AW164" s="12" t="s">
        <v>32</v>
      </c>
      <c r="AX164" s="12" t="s">
        <v>77</v>
      </c>
      <c r="AY164" s="155" t="s">
        <v>134</v>
      </c>
    </row>
    <row r="165" spans="2:65" s="12" customFormat="1" ht="11.25">
      <c r="B165" s="154"/>
      <c r="D165" s="145" t="s">
        <v>181</v>
      </c>
      <c r="E165" s="155" t="s">
        <v>1</v>
      </c>
      <c r="F165" s="156" t="s">
        <v>277</v>
      </c>
      <c r="H165" s="157">
        <v>-180.02500000000001</v>
      </c>
      <c r="I165" s="158"/>
      <c r="L165" s="154"/>
      <c r="M165" s="159"/>
      <c r="T165" s="160"/>
      <c r="AT165" s="155" t="s">
        <v>181</v>
      </c>
      <c r="AU165" s="155" t="s">
        <v>87</v>
      </c>
      <c r="AV165" s="12" t="s">
        <v>87</v>
      </c>
      <c r="AW165" s="12" t="s">
        <v>32</v>
      </c>
      <c r="AX165" s="12" t="s">
        <v>77</v>
      </c>
      <c r="AY165" s="155" t="s">
        <v>134</v>
      </c>
    </row>
    <row r="166" spans="2:65" s="13" customFormat="1" ht="11.25">
      <c r="B166" s="161"/>
      <c r="D166" s="145" t="s">
        <v>181</v>
      </c>
      <c r="E166" s="162" t="s">
        <v>1</v>
      </c>
      <c r="F166" s="163" t="s">
        <v>184</v>
      </c>
      <c r="H166" s="164">
        <v>4.3509999999999991</v>
      </c>
      <c r="I166" s="165"/>
      <c r="L166" s="161"/>
      <c r="M166" s="166"/>
      <c r="T166" s="167"/>
      <c r="AT166" s="162" t="s">
        <v>181</v>
      </c>
      <c r="AU166" s="162" t="s">
        <v>87</v>
      </c>
      <c r="AV166" s="13" t="s">
        <v>155</v>
      </c>
      <c r="AW166" s="13" t="s">
        <v>32</v>
      </c>
      <c r="AX166" s="13" t="s">
        <v>85</v>
      </c>
      <c r="AY166" s="162" t="s">
        <v>134</v>
      </c>
    </row>
    <row r="167" spans="2:65" s="1" customFormat="1" ht="16.5" customHeight="1">
      <c r="B167" s="32"/>
      <c r="C167" s="132" t="s">
        <v>204</v>
      </c>
      <c r="D167" s="132" t="s">
        <v>137</v>
      </c>
      <c r="E167" s="133" t="s">
        <v>278</v>
      </c>
      <c r="F167" s="134" t="s">
        <v>279</v>
      </c>
      <c r="G167" s="135" t="s">
        <v>179</v>
      </c>
      <c r="H167" s="136">
        <v>180.02500000000001</v>
      </c>
      <c r="I167" s="137"/>
      <c r="J167" s="138">
        <f>ROUND(I167*H167,2)</f>
        <v>0</v>
      </c>
      <c r="K167" s="134" t="s">
        <v>170</v>
      </c>
      <c r="L167" s="32"/>
      <c r="M167" s="139" t="s">
        <v>1</v>
      </c>
      <c r="N167" s="140" t="s">
        <v>42</v>
      </c>
      <c r="P167" s="141">
        <f>O167*H167</f>
        <v>0</v>
      </c>
      <c r="Q167" s="141">
        <v>0</v>
      </c>
      <c r="R167" s="141">
        <f>Q167*H167</f>
        <v>0</v>
      </c>
      <c r="S167" s="141">
        <v>0</v>
      </c>
      <c r="T167" s="142">
        <f>S167*H167</f>
        <v>0</v>
      </c>
      <c r="AR167" s="143" t="s">
        <v>155</v>
      </c>
      <c r="AT167" s="143" t="s">
        <v>137</v>
      </c>
      <c r="AU167" s="143" t="s">
        <v>87</v>
      </c>
      <c r="AY167" s="17" t="s">
        <v>134</v>
      </c>
      <c r="BE167" s="144">
        <f>IF(N167="základní",J167,0)</f>
        <v>0</v>
      </c>
      <c r="BF167" s="144">
        <f>IF(N167="snížená",J167,0)</f>
        <v>0</v>
      </c>
      <c r="BG167" s="144">
        <f>IF(N167="zákl. přenesená",J167,0)</f>
        <v>0</v>
      </c>
      <c r="BH167" s="144">
        <f>IF(N167="sníž. přenesená",J167,0)</f>
        <v>0</v>
      </c>
      <c r="BI167" s="144">
        <f>IF(N167="nulová",J167,0)</f>
        <v>0</v>
      </c>
      <c r="BJ167" s="17" t="s">
        <v>85</v>
      </c>
      <c r="BK167" s="144">
        <f>ROUND(I167*H167,2)</f>
        <v>0</v>
      </c>
      <c r="BL167" s="17" t="s">
        <v>155</v>
      </c>
      <c r="BM167" s="143" t="s">
        <v>280</v>
      </c>
    </row>
    <row r="168" spans="2:65" s="1" customFormat="1" ht="16.5" customHeight="1">
      <c r="B168" s="32"/>
      <c r="C168" s="132" t="s">
        <v>175</v>
      </c>
      <c r="D168" s="132" t="s">
        <v>137</v>
      </c>
      <c r="E168" s="133" t="s">
        <v>281</v>
      </c>
      <c r="F168" s="134" t="s">
        <v>282</v>
      </c>
      <c r="G168" s="135" t="s">
        <v>179</v>
      </c>
      <c r="H168" s="136">
        <v>4.351</v>
      </c>
      <c r="I168" s="137"/>
      <c r="J168" s="138">
        <f>ROUND(I168*H168,2)</f>
        <v>0</v>
      </c>
      <c r="K168" s="134" t="s">
        <v>170</v>
      </c>
      <c r="L168" s="32"/>
      <c r="M168" s="139" t="s">
        <v>1</v>
      </c>
      <c r="N168" s="140" t="s">
        <v>42</v>
      </c>
      <c r="P168" s="141">
        <f>O168*H168</f>
        <v>0</v>
      </c>
      <c r="Q168" s="141">
        <v>0</v>
      </c>
      <c r="R168" s="141">
        <f>Q168*H168</f>
        <v>0</v>
      </c>
      <c r="S168" s="141">
        <v>0</v>
      </c>
      <c r="T168" s="142">
        <f>S168*H168</f>
        <v>0</v>
      </c>
      <c r="AR168" s="143" t="s">
        <v>155</v>
      </c>
      <c r="AT168" s="143" t="s">
        <v>137</v>
      </c>
      <c r="AU168" s="143" t="s">
        <v>87</v>
      </c>
      <c r="AY168" s="17" t="s">
        <v>134</v>
      </c>
      <c r="BE168" s="144">
        <f>IF(N168="základní",J168,0)</f>
        <v>0</v>
      </c>
      <c r="BF168" s="144">
        <f>IF(N168="snížená",J168,0)</f>
        <v>0</v>
      </c>
      <c r="BG168" s="144">
        <f>IF(N168="zákl. přenesená",J168,0)</f>
        <v>0</v>
      </c>
      <c r="BH168" s="144">
        <f>IF(N168="sníž. přenesená",J168,0)</f>
        <v>0</v>
      </c>
      <c r="BI168" s="144">
        <f>IF(N168="nulová",J168,0)</f>
        <v>0</v>
      </c>
      <c r="BJ168" s="17" t="s">
        <v>85</v>
      </c>
      <c r="BK168" s="144">
        <f>ROUND(I168*H168,2)</f>
        <v>0</v>
      </c>
      <c r="BL168" s="17" t="s">
        <v>155</v>
      </c>
      <c r="BM168" s="143" t="s">
        <v>283</v>
      </c>
    </row>
    <row r="169" spans="2:65" s="1" customFormat="1" ht="16.5" customHeight="1">
      <c r="B169" s="32"/>
      <c r="C169" s="132" t="s">
        <v>213</v>
      </c>
      <c r="D169" s="132" t="s">
        <v>137</v>
      </c>
      <c r="E169" s="133" t="s">
        <v>284</v>
      </c>
      <c r="F169" s="134" t="s">
        <v>285</v>
      </c>
      <c r="G169" s="135" t="s">
        <v>179</v>
      </c>
      <c r="H169" s="136">
        <v>180.02500000000001</v>
      </c>
      <c r="I169" s="137"/>
      <c r="J169" s="138">
        <f>ROUND(I169*H169,2)</f>
        <v>0</v>
      </c>
      <c r="K169" s="134" t="s">
        <v>170</v>
      </c>
      <c r="L169" s="32"/>
      <c r="M169" s="139" t="s">
        <v>1</v>
      </c>
      <c r="N169" s="140" t="s">
        <v>42</v>
      </c>
      <c r="P169" s="141">
        <f>O169*H169</f>
        <v>0</v>
      </c>
      <c r="Q169" s="141">
        <v>0</v>
      </c>
      <c r="R169" s="141">
        <f>Q169*H169</f>
        <v>0</v>
      </c>
      <c r="S169" s="141">
        <v>0</v>
      </c>
      <c r="T169" s="142">
        <f>S169*H169</f>
        <v>0</v>
      </c>
      <c r="AR169" s="143" t="s">
        <v>155</v>
      </c>
      <c r="AT169" s="143" t="s">
        <v>137</v>
      </c>
      <c r="AU169" s="143" t="s">
        <v>87</v>
      </c>
      <c r="AY169" s="17" t="s">
        <v>134</v>
      </c>
      <c r="BE169" s="144">
        <f>IF(N169="základní",J169,0)</f>
        <v>0</v>
      </c>
      <c r="BF169" s="144">
        <f>IF(N169="snížená",J169,0)</f>
        <v>0</v>
      </c>
      <c r="BG169" s="144">
        <f>IF(N169="zákl. přenesená",J169,0)</f>
        <v>0</v>
      </c>
      <c r="BH169" s="144">
        <f>IF(N169="sníž. přenesená",J169,0)</f>
        <v>0</v>
      </c>
      <c r="BI169" s="144">
        <f>IF(N169="nulová",J169,0)</f>
        <v>0</v>
      </c>
      <c r="BJ169" s="17" t="s">
        <v>85</v>
      </c>
      <c r="BK169" s="144">
        <f>ROUND(I169*H169,2)</f>
        <v>0</v>
      </c>
      <c r="BL169" s="17" t="s">
        <v>155</v>
      </c>
      <c r="BM169" s="143" t="s">
        <v>286</v>
      </c>
    </row>
    <row r="170" spans="2:65" s="12" customFormat="1" ht="11.25">
      <c r="B170" s="154"/>
      <c r="D170" s="145" t="s">
        <v>181</v>
      </c>
      <c r="E170" s="155" t="s">
        <v>1</v>
      </c>
      <c r="F170" s="156" t="s">
        <v>287</v>
      </c>
      <c r="H170" s="157">
        <v>17.100000000000001</v>
      </c>
      <c r="I170" s="158"/>
      <c r="L170" s="154"/>
      <c r="M170" s="159"/>
      <c r="T170" s="160"/>
      <c r="AT170" s="155" t="s">
        <v>181</v>
      </c>
      <c r="AU170" s="155" t="s">
        <v>87</v>
      </c>
      <c r="AV170" s="12" t="s">
        <v>87</v>
      </c>
      <c r="AW170" s="12" t="s">
        <v>32</v>
      </c>
      <c r="AX170" s="12" t="s">
        <v>77</v>
      </c>
      <c r="AY170" s="155" t="s">
        <v>134</v>
      </c>
    </row>
    <row r="171" spans="2:65" s="12" customFormat="1" ht="11.25">
      <c r="B171" s="154"/>
      <c r="D171" s="145" t="s">
        <v>181</v>
      </c>
      <c r="E171" s="155" t="s">
        <v>1</v>
      </c>
      <c r="F171" s="156" t="s">
        <v>288</v>
      </c>
      <c r="H171" s="157">
        <v>44.04</v>
      </c>
      <c r="I171" s="158"/>
      <c r="L171" s="154"/>
      <c r="M171" s="159"/>
      <c r="T171" s="160"/>
      <c r="AT171" s="155" t="s">
        <v>181</v>
      </c>
      <c r="AU171" s="155" t="s">
        <v>87</v>
      </c>
      <c r="AV171" s="12" t="s">
        <v>87</v>
      </c>
      <c r="AW171" s="12" t="s">
        <v>32</v>
      </c>
      <c r="AX171" s="12" t="s">
        <v>77</v>
      </c>
      <c r="AY171" s="155" t="s">
        <v>134</v>
      </c>
    </row>
    <row r="172" spans="2:65" s="12" customFormat="1" ht="11.25">
      <c r="B172" s="154"/>
      <c r="D172" s="145" t="s">
        <v>181</v>
      </c>
      <c r="E172" s="155" t="s">
        <v>1</v>
      </c>
      <c r="F172" s="156" t="s">
        <v>289</v>
      </c>
      <c r="H172" s="157">
        <v>5.4080000000000004</v>
      </c>
      <c r="I172" s="158"/>
      <c r="L172" s="154"/>
      <c r="M172" s="159"/>
      <c r="T172" s="160"/>
      <c r="AT172" s="155" t="s">
        <v>181</v>
      </c>
      <c r="AU172" s="155" t="s">
        <v>87</v>
      </c>
      <c r="AV172" s="12" t="s">
        <v>87</v>
      </c>
      <c r="AW172" s="12" t="s">
        <v>32</v>
      </c>
      <c r="AX172" s="12" t="s">
        <v>77</v>
      </c>
      <c r="AY172" s="155" t="s">
        <v>134</v>
      </c>
    </row>
    <row r="173" spans="2:65" s="12" customFormat="1" ht="11.25">
      <c r="B173" s="154"/>
      <c r="D173" s="145" t="s">
        <v>181</v>
      </c>
      <c r="E173" s="155" t="s">
        <v>1</v>
      </c>
      <c r="F173" s="156" t="s">
        <v>290</v>
      </c>
      <c r="H173" s="157">
        <v>4.84</v>
      </c>
      <c r="I173" s="158"/>
      <c r="L173" s="154"/>
      <c r="M173" s="159"/>
      <c r="T173" s="160"/>
      <c r="AT173" s="155" t="s">
        <v>181</v>
      </c>
      <c r="AU173" s="155" t="s">
        <v>87</v>
      </c>
      <c r="AV173" s="12" t="s">
        <v>87</v>
      </c>
      <c r="AW173" s="12" t="s">
        <v>32</v>
      </c>
      <c r="AX173" s="12" t="s">
        <v>77</v>
      </c>
      <c r="AY173" s="155" t="s">
        <v>134</v>
      </c>
    </row>
    <row r="174" spans="2:65" s="12" customFormat="1" ht="11.25">
      <c r="B174" s="154"/>
      <c r="D174" s="145" t="s">
        <v>181</v>
      </c>
      <c r="E174" s="155" t="s">
        <v>1</v>
      </c>
      <c r="F174" s="156" t="s">
        <v>291</v>
      </c>
      <c r="H174" s="157">
        <v>7.5519999999999996</v>
      </c>
      <c r="I174" s="158"/>
      <c r="L174" s="154"/>
      <c r="M174" s="159"/>
      <c r="T174" s="160"/>
      <c r="AT174" s="155" t="s">
        <v>181</v>
      </c>
      <c r="AU174" s="155" t="s">
        <v>87</v>
      </c>
      <c r="AV174" s="12" t="s">
        <v>87</v>
      </c>
      <c r="AW174" s="12" t="s">
        <v>32</v>
      </c>
      <c r="AX174" s="12" t="s">
        <v>77</v>
      </c>
      <c r="AY174" s="155" t="s">
        <v>134</v>
      </c>
    </row>
    <row r="175" spans="2:65" s="12" customFormat="1" ht="11.25">
      <c r="B175" s="154"/>
      <c r="D175" s="145" t="s">
        <v>181</v>
      </c>
      <c r="E175" s="155" t="s">
        <v>1</v>
      </c>
      <c r="F175" s="156" t="s">
        <v>292</v>
      </c>
      <c r="H175" s="157">
        <v>13.56</v>
      </c>
      <c r="I175" s="158"/>
      <c r="L175" s="154"/>
      <c r="M175" s="159"/>
      <c r="T175" s="160"/>
      <c r="AT175" s="155" t="s">
        <v>181</v>
      </c>
      <c r="AU175" s="155" t="s">
        <v>87</v>
      </c>
      <c r="AV175" s="12" t="s">
        <v>87</v>
      </c>
      <c r="AW175" s="12" t="s">
        <v>32</v>
      </c>
      <c r="AX175" s="12" t="s">
        <v>77</v>
      </c>
      <c r="AY175" s="155" t="s">
        <v>134</v>
      </c>
    </row>
    <row r="176" spans="2:65" s="12" customFormat="1" ht="11.25">
      <c r="B176" s="154"/>
      <c r="D176" s="145" t="s">
        <v>181</v>
      </c>
      <c r="E176" s="155" t="s">
        <v>1</v>
      </c>
      <c r="F176" s="156" t="s">
        <v>293</v>
      </c>
      <c r="H176" s="157">
        <v>87.525000000000006</v>
      </c>
      <c r="I176" s="158"/>
      <c r="L176" s="154"/>
      <c r="M176" s="159"/>
      <c r="T176" s="160"/>
      <c r="AT176" s="155" t="s">
        <v>181</v>
      </c>
      <c r="AU176" s="155" t="s">
        <v>87</v>
      </c>
      <c r="AV176" s="12" t="s">
        <v>87</v>
      </c>
      <c r="AW176" s="12" t="s">
        <v>32</v>
      </c>
      <c r="AX176" s="12" t="s">
        <v>77</v>
      </c>
      <c r="AY176" s="155" t="s">
        <v>134</v>
      </c>
    </row>
    <row r="177" spans="2:65" s="13" customFormat="1" ht="11.25">
      <c r="B177" s="161"/>
      <c r="D177" s="145" t="s">
        <v>181</v>
      </c>
      <c r="E177" s="162" t="s">
        <v>1</v>
      </c>
      <c r="F177" s="163" t="s">
        <v>184</v>
      </c>
      <c r="H177" s="164">
        <v>180.02500000000001</v>
      </c>
      <c r="I177" s="165"/>
      <c r="L177" s="161"/>
      <c r="M177" s="166"/>
      <c r="T177" s="167"/>
      <c r="AT177" s="162" t="s">
        <v>181</v>
      </c>
      <c r="AU177" s="162" t="s">
        <v>87</v>
      </c>
      <c r="AV177" s="13" t="s">
        <v>155</v>
      </c>
      <c r="AW177" s="13" t="s">
        <v>32</v>
      </c>
      <c r="AX177" s="13" t="s">
        <v>85</v>
      </c>
      <c r="AY177" s="162" t="s">
        <v>134</v>
      </c>
    </row>
    <row r="178" spans="2:65" s="11" customFormat="1" ht="22.9" customHeight="1">
      <c r="B178" s="120"/>
      <c r="D178" s="121" t="s">
        <v>76</v>
      </c>
      <c r="E178" s="130" t="s">
        <v>87</v>
      </c>
      <c r="F178" s="130" t="s">
        <v>294</v>
      </c>
      <c r="I178" s="123"/>
      <c r="J178" s="131">
        <f>BK178</f>
        <v>0</v>
      </c>
      <c r="L178" s="120"/>
      <c r="M178" s="125"/>
      <c r="P178" s="126">
        <f>SUM(P179:P212)</f>
        <v>0</v>
      </c>
      <c r="R178" s="126">
        <f>SUM(R179:R212)</f>
        <v>254.55914794</v>
      </c>
      <c r="T178" s="127">
        <f>SUM(T179:T212)</f>
        <v>0</v>
      </c>
      <c r="AR178" s="121" t="s">
        <v>85</v>
      </c>
      <c r="AT178" s="128" t="s">
        <v>76</v>
      </c>
      <c r="AU178" s="128" t="s">
        <v>85</v>
      </c>
      <c r="AY178" s="121" t="s">
        <v>134</v>
      </c>
      <c r="BK178" s="129">
        <f>SUM(BK179:BK212)</f>
        <v>0</v>
      </c>
    </row>
    <row r="179" spans="2:65" s="1" customFormat="1" ht="16.5" customHeight="1">
      <c r="B179" s="32"/>
      <c r="C179" s="132" t="s">
        <v>218</v>
      </c>
      <c r="D179" s="132" t="s">
        <v>137</v>
      </c>
      <c r="E179" s="133" t="s">
        <v>295</v>
      </c>
      <c r="F179" s="134" t="s">
        <v>296</v>
      </c>
      <c r="G179" s="135" t="s">
        <v>179</v>
      </c>
      <c r="H179" s="136">
        <v>44.097999999999999</v>
      </c>
      <c r="I179" s="137"/>
      <c r="J179" s="138">
        <f>ROUND(I179*H179,2)</f>
        <v>0</v>
      </c>
      <c r="K179" s="134" t="s">
        <v>170</v>
      </c>
      <c r="L179" s="32"/>
      <c r="M179" s="139" t="s">
        <v>1</v>
      </c>
      <c r="N179" s="140" t="s">
        <v>42</v>
      </c>
      <c r="P179" s="141">
        <f>O179*H179</f>
        <v>0</v>
      </c>
      <c r="Q179" s="141">
        <v>1.98</v>
      </c>
      <c r="R179" s="141">
        <f>Q179*H179</f>
        <v>87.314039999999991</v>
      </c>
      <c r="S179" s="141">
        <v>0</v>
      </c>
      <c r="T179" s="142">
        <f>S179*H179</f>
        <v>0</v>
      </c>
      <c r="AR179" s="143" t="s">
        <v>155</v>
      </c>
      <c r="AT179" s="143" t="s">
        <v>137</v>
      </c>
      <c r="AU179" s="143" t="s">
        <v>87</v>
      </c>
      <c r="AY179" s="17" t="s">
        <v>134</v>
      </c>
      <c r="BE179" s="144">
        <f>IF(N179="základní",J179,0)</f>
        <v>0</v>
      </c>
      <c r="BF179" s="144">
        <f>IF(N179="snížená",J179,0)</f>
        <v>0</v>
      </c>
      <c r="BG179" s="144">
        <f>IF(N179="zákl. přenesená",J179,0)</f>
        <v>0</v>
      </c>
      <c r="BH179" s="144">
        <f>IF(N179="sníž. přenesená",J179,0)</f>
        <v>0</v>
      </c>
      <c r="BI179" s="144">
        <f>IF(N179="nulová",J179,0)</f>
        <v>0</v>
      </c>
      <c r="BJ179" s="17" t="s">
        <v>85</v>
      </c>
      <c r="BK179" s="144">
        <f>ROUND(I179*H179,2)</f>
        <v>0</v>
      </c>
      <c r="BL179" s="17" t="s">
        <v>155</v>
      </c>
      <c r="BM179" s="143" t="s">
        <v>297</v>
      </c>
    </row>
    <row r="180" spans="2:65" s="12" customFormat="1" ht="11.25">
      <c r="B180" s="154"/>
      <c r="D180" s="145" t="s">
        <v>181</v>
      </c>
      <c r="E180" s="155" t="s">
        <v>1</v>
      </c>
      <c r="F180" s="156" t="s">
        <v>298</v>
      </c>
      <c r="H180" s="157">
        <v>13.698</v>
      </c>
      <c r="I180" s="158"/>
      <c r="L180" s="154"/>
      <c r="M180" s="159"/>
      <c r="T180" s="160"/>
      <c r="AT180" s="155" t="s">
        <v>181</v>
      </c>
      <c r="AU180" s="155" t="s">
        <v>87</v>
      </c>
      <c r="AV180" s="12" t="s">
        <v>87</v>
      </c>
      <c r="AW180" s="12" t="s">
        <v>32</v>
      </c>
      <c r="AX180" s="12" t="s">
        <v>77</v>
      </c>
      <c r="AY180" s="155" t="s">
        <v>134</v>
      </c>
    </row>
    <row r="181" spans="2:65" s="12" customFormat="1" ht="11.25">
      <c r="B181" s="154"/>
      <c r="D181" s="145" t="s">
        <v>181</v>
      </c>
      <c r="E181" s="155" t="s">
        <v>1</v>
      </c>
      <c r="F181" s="156" t="s">
        <v>299</v>
      </c>
      <c r="H181" s="157">
        <v>30.4</v>
      </c>
      <c r="I181" s="158"/>
      <c r="L181" s="154"/>
      <c r="M181" s="159"/>
      <c r="T181" s="160"/>
      <c r="AT181" s="155" t="s">
        <v>181</v>
      </c>
      <c r="AU181" s="155" t="s">
        <v>87</v>
      </c>
      <c r="AV181" s="12" t="s">
        <v>87</v>
      </c>
      <c r="AW181" s="12" t="s">
        <v>32</v>
      </c>
      <c r="AX181" s="12" t="s">
        <v>77</v>
      </c>
      <c r="AY181" s="155" t="s">
        <v>134</v>
      </c>
    </row>
    <row r="182" spans="2:65" s="13" customFormat="1" ht="11.25">
      <c r="B182" s="161"/>
      <c r="D182" s="145" t="s">
        <v>181</v>
      </c>
      <c r="E182" s="162" t="s">
        <v>1</v>
      </c>
      <c r="F182" s="163" t="s">
        <v>184</v>
      </c>
      <c r="H182" s="164">
        <v>44.097999999999999</v>
      </c>
      <c r="I182" s="165"/>
      <c r="L182" s="161"/>
      <c r="M182" s="166"/>
      <c r="T182" s="167"/>
      <c r="AT182" s="162" t="s">
        <v>181</v>
      </c>
      <c r="AU182" s="162" t="s">
        <v>87</v>
      </c>
      <c r="AV182" s="13" t="s">
        <v>155</v>
      </c>
      <c r="AW182" s="13" t="s">
        <v>32</v>
      </c>
      <c r="AX182" s="13" t="s">
        <v>85</v>
      </c>
      <c r="AY182" s="162" t="s">
        <v>134</v>
      </c>
    </row>
    <row r="183" spans="2:65" s="1" customFormat="1" ht="16.5" customHeight="1">
      <c r="B183" s="32"/>
      <c r="C183" s="132" t="s">
        <v>8</v>
      </c>
      <c r="D183" s="132" t="s">
        <v>137</v>
      </c>
      <c r="E183" s="133" t="s">
        <v>300</v>
      </c>
      <c r="F183" s="134" t="s">
        <v>301</v>
      </c>
      <c r="G183" s="135" t="s">
        <v>179</v>
      </c>
      <c r="H183" s="136">
        <v>0.21</v>
      </c>
      <c r="I183" s="137"/>
      <c r="J183" s="138">
        <f>ROUND(I183*H183,2)</f>
        <v>0</v>
      </c>
      <c r="K183" s="134" t="s">
        <v>170</v>
      </c>
      <c r="L183" s="32"/>
      <c r="M183" s="139" t="s">
        <v>1</v>
      </c>
      <c r="N183" s="140" t="s">
        <v>42</v>
      </c>
      <c r="P183" s="141">
        <f>O183*H183</f>
        <v>0</v>
      </c>
      <c r="Q183" s="141">
        <v>2.5018699999999998</v>
      </c>
      <c r="R183" s="141">
        <f>Q183*H183</f>
        <v>0.52539269999999993</v>
      </c>
      <c r="S183" s="141">
        <v>0</v>
      </c>
      <c r="T183" s="142">
        <f>S183*H183</f>
        <v>0</v>
      </c>
      <c r="AR183" s="143" t="s">
        <v>155</v>
      </c>
      <c r="AT183" s="143" t="s">
        <v>137</v>
      </c>
      <c r="AU183" s="143" t="s">
        <v>87</v>
      </c>
      <c r="AY183" s="17" t="s">
        <v>134</v>
      </c>
      <c r="BE183" s="144">
        <f>IF(N183="základní",J183,0)</f>
        <v>0</v>
      </c>
      <c r="BF183" s="144">
        <f>IF(N183="snížená",J183,0)</f>
        <v>0</v>
      </c>
      <c r="BG183" s="144">
        <f>IF(N183="zákl. přenesená",J183,0)</f>
        <v>0</v>
      </c>
      <c r="BH183" s="144">
        <f>IF(N183="sníž. přenesená",J183,0)</f>
        <v>0</v>
      </c>
      <c r="BI183" s="144">
        <f>IF(N183="nulová",J183,0)</f>
        <v>0</v>
      </c>
      <c r="BJ183" s="17" t="s">
        <v>85</v>
      </c>
      <c r="BK183" s="144">
        <f>ROUND(I183*H183,2)</f>
        <v>0</v>
      </c>
      <c r="BL183" s="17" t="s">
        <v>155</v>
      </c>
      <c r="BM183" s="143" t="s">
        <v>302</v>
      </c>
    </row>
    <row r="184" spans="2:65" s="12" customFormat="1" ht="11.25">
      <c r="B184" s="154"/>
      <c r="D184" s="145" t="s">
        <v>181</v>
      </c>
      <c r="E184" s="155" t="s">
        <v>1</v>
      </c>
      <c r="F184" s="156" t="s">
        <v>303</v>
      </c>
      <c r="H184" s="157">
        <v>0.21</v>
      </c>
      <c r="I184" s="158"/>
      <c r="L184" s="154"/>
      <c r="M184" s="159"/>
      <c r="T184" s="160"/>
      <c r="AT184" s="155" t="s">
        <v>181</v>
      </c>
      <c r="AU184" s="155" t="s">
        <v>87</v>
      </c>
      <c r="AV184" s="12" t="s">
        <v>87</v>
      </c>
      <c r="AW184" s="12" t="s">
        <v>32</v>
      </c>
      <c r="AX184" s="12" t="s">
        <v>85</v>
      </c>
      <c r="AY184" s="155" t="s">
        <v>134</v>
      </c>
    </row>
    <row r="185" spans="2:65" s="1" customFormat="1" ht="16.5" customHeight="1">
      <c r="B185" s="32"/>
      <c r="C185" s="132" t="s">
        <v>304</v>
      </c>
      <c r="D185" s="132" t="s">
        <v>137</v>
      </c>
      <c r="E185" s="133" t="s">
        <v>305</v>
      </c>
      <c r="F185" s="134" t="s">
        <v>306</v>
      </c>
      <c r="G185" s="135" t="s">
        <v>207</v>
      </c>
      <c r="H185" s="136">
        <v>5.0000000000000001E-3</v>
      </c>
      <c r="I185" s="137"/>
      <c r="J185" s="138">
        <f>ROUND(I185*H185,2)</f>
        <v>0</v>
      </c>
      <c r="K185" s="134" t="s">
        <v>170</v>
      </c>
      <c r="L185" s="32"/>
      <c r="M185" s="139" t="s">
        <v>1</v>
      </c>
      <c r="N185" s="140" t="s">
        <v>42</v>
      </c>
      <c r="P185" s="141">
        <f>O185*H185</f>
        <v>0</v>
      </c>
      <c r="Q185" s="141">
        <v>1.06277</v>
      </c>
      <c r="R185" s="141">
        <f>Q185*H185</f>
        <v>5.3138500000000002E-3</v>
      </c>
      <c r="S185" s="141">
        <v>0</v>
      </c>
      <c r="T185" s="142">
        <f>S185*H185</f>
        <v>0</v>
      </c>
      <c r="AR185" s="143" t="s">
        <v>155</v>
      </c>
      <c r="AT185" s="143" t="s">
        <v>137</v>
      </c>
      <c r="AU185" s="143" t="s">
        <v>87</v>
      </c>
      <c r="AY185" s="17" t="s">
        <v>134</v>
      </c>
      <c r="BE185" s="144">
        <f>IF(N185="základní",J185,0)</f>
        <v>0</v>
      </c>
      <c r="BF185" s="144">
        <f>IF(N185="snížená",J185,0)</f>
        <v>0</v>
      </c>
      <c r="BG185" s="144">
        <f>IF(N185="zákl. přenesená",J185,0)</f>
        <v>0</v>
      </c>
      <c r="BH185" s="144">
        <f>IF(N185="sníž. přenesená",J185,0)</f>
        <v>0</v>
      </c>
      <c r="BI185" s="144">
        <f>IF(N185="nulová",J185,0)</f>
        <v>0</v>
      </c>
      <c r="BJ185" s="17" t="s">
        <v>85</v>
      </c>
      <c r="BK185" s="144">
        <f>ROUND(I185*H185,2)</f>
        <v>0</v>
      </c>
      <c r="BL185" s="17" t="s">
        <v>155</v>
      </c>
      <c r="BM185" s="143" t="s">
        <v>307</v>
      </c>
    </row>
    <row r="186" spans="2:65" s="12" customFormat="1" ht="11.25">
      <c r="B186" s="154"/>
      <c r="D186" s="145" t="s">
        <v>181</v>
      </c>
      <c r="E186" s="155" t="s">
        <v>1</v>
      </c>
      <c r="F186" s="156" t="s">
        <v>308</v>
      </c>
      <c r="H186" s="157">
        <v>5.0000000000000001E-3</v>
      </c>
      <c r="I186" s="158"/>
      <c r="L186" s="154"/>
      <c r="M186" s="159"/>
      <c r="T186" s="160"/>
      <c r="AT186" s="155" t="s">
        <v>181</v>
      </c>
      <c r="AU186" s="155" t="s">
        <v>87</v>
      </c>
      <c r="AV186" s="12" t="s">
        <v>87</v>
      </c>
      <c r="AW186" s="12" t="s">
        <v>32</v>
      </c>
      <c r="AX186" s="12" t="s">
        <v>85</v>
      </c>
      <c r="AY186" s="155" t="s">
        <v>134</v>
      </c>
    </row>
    <row r="187" spans="2:65" s="1" customFormat="1" ht="16.5" customHeight="1">
      <c r="B187" s="32"/>
      <c r="C187" s="132" t="s">
        <v>309</v>
      </c>
      <c r="D187" s="132" t="s">
        <v>137</v>
      </c>
      <c r="E187" s="133" t="s">
        <v>310</v>
      </c>
      <c r="F187" s="134" t="s">
        <v>311</v>
      </c>
      <c r="G187" s="135" t="s">
        <v>179</v>
      </c>
      <c r="H187" s="136">
        <v>44.82</v>
      </c>
      <c r="I187" s="137"/>
      <c r="J187" s="138">
        <f>ROUND(I187*H187,2)</f>
        <v>0</v>
      </c>
      <c r="K187" s="134" t="s">
        <v>170</v>
      </c>
      <c r="L187" s="32"/>
      <c r="M187" s="139" t="s">
        <v>1</v>
      </c>
      <c r="N187" s="140" t="s">
        <v>42</v>
      </c>
      <c r="P187" s="141">
        <f>O187*H187</f>
        <v>0</v>
      </c>
      <c r="Q187" s="141">
        <v>2.5018699999999998</v>
      </c>
      <c r="R187" s="141">
        <f>Q187*H187</f>
        <v>112.13381339999999</v>
      </c>
      <c r="S187" s="141">
        <v>0</v>
      </c>
      <c r="T187" s="142">
        <f>S187*H187</f>
        <v>0</v>
      </c>
      <c r="AR187" s="143" t="s">
        <v>155</v>
      </c>
      <c r="AT187" s="143" t="s">
        <v>137</v>
      </c>
      <c r="AU187" s="143" t="s">
        <v>87</v>
      </c>
      <c r="AY187" s="17" t="s">
        <v>134</v>
      </c>
      <c r="BE187" s="144">
        <f>IF(N187="základní",J187,0)</f>
        <v>0</v>
      </c>
      <c r="BF187" s="144">
        <f>IF(N187="snížená",J187,0)</f>
        <v>0</v>
      </c>
      <c r="BG187" s="144">
        <f>IF(N187="zákl. přenesená",J187,0)</f>
        <v>0</v>
      </c>
      <c r="BH187" s="144">
        <f>IF(N187="sníž. přenesená",J187,0)</f>
        <v>0</v>
      </c>
      <c r="BI187" s="144">
        <f>IF(N187="nulová",J187,0)</f>
        <v>0</v>
      </c>
      <c r="BJ187" s="17" t="s">
        <v>85</v>
      </c>
      <c r="BK187" s="144">
        <f>ROUND(I187*H187,2)</f>
        <v>0</v>
      </c>
      <c r="BL187" s="17" t="s">
        <v>155</v>
      </c>
      <c r="BM187" s="143" t="s">
        <v>312</v>
      </c>
    </row>
    <row r="188" spans="2:65" s="12" customFormat="1" ht="11.25">
      <c r="B188" s="154"/>
      <c r="D188" s="145" t="s">
        <v>181</v>
      </c>
      <c r="E188" s="155" t="s">
        <v>1</v>
      </c>
      <c r="F188" s="156" t="s">
        <v>313</v>
      </c>
      <c r="H188" s="157">
        <v>14.976000000000001</v>
      </c>
      <c r="I188" s="158"/>
      <c r="L188" s="154"/>
      <c r="M188" s="159"/>
      <c r="T188" s="160"/>
      <c r="AT188" s="155" t="s">
        <v>181</v>
      </c>
      <c r="AU188" s="155" t="s">
        <v>87</v>
      </c>
      <c r="AV188" s="12" t="s">
        <v>87</v>
      </c>
      <c r="AW188" s="12" t="s">
        <v>32</v>
      </c>
      <c r="AX188" s="12" t="s">
        <v>77</v>
      </c>
      <c r="AY188" s="155" t="s">
        <v>134</v>
      </c>
    </row>
    <row r="189" spans="2:65" s="12" customFormat="1" ht="11.25">
      <c r="B189" s="154"/>
      <c r="D189" s="145" t="s">
        <v>181</v>
      </c>
      <c r="E189" s="155" t="s">
        <v>1</v>
      </c>
      <c r="F189" s="156" t="s">
        <v>314</v>
      </c>
      <c r="H189" s="157">
        <v>3.44</v>
      </c>
      <c r="I189" s="158"/>
      <c r="L189" s="154"/>
      <c r="M189" s="159"/>
      <c r="T189" s="160"/>
      <c r="AT189" s="155" t="s">
        <v>181</v>
      </c>
      <c r="AU189" s="155" t="s">
        <v>87</v>
      </c>
      <c r="AV189" s="12" t="s">
        <v>87</v>
      </c>
      <c r="AW189" s="12" t="s">
        <v>32</v>
      </c>
      <c r="AX189" s="12" t="s">
        <v>77</v>
      </c>
      <c r="AY189" s="155" t="s">
        <v>134</v>
      </c>
    </row>
    <row r="190" spans="2:65" s="12" customFormat="1" ht="11.25">
      <c r="B190" s="154"/>
      <c r="D190" s="145" t="s">
        <v>181</v>
      </c>
      <c r="E190" s="155" t="s">
        <v>1</v>
      </c>
      <c r="F190" s="156" t="s">
        <v>315</v>
      </c>
      <c r="H190" s="157">
        <v>26.404</v>
      </c>
      <c r="I190" s="158"/>
      <c r="L190" s="154"/>
      <c r="M190" s="159"/>
      <c r="T190" s="160"/>
      <c r="AT190" s="155" t="s">
        <v>181</v>
      </c>
      <c r="AU190" s="155" t="s">
        <v>87</v>
      </c>
      <c r="AV190" s="12" t="s">
        <v>87</v>
      </c>
      <c r="AW190" s="12" t="s">
        <v>32</v>
      </c>
      <c r="AX190" s="12" t="s">
        <v>77</v>
      </c>
      <c r="AY190" s="155" t="s">
        <v>134</v>
      </c>
    </row>
    <row r="191" spans="2:65" s="13" customFormat="1" ht="11.25">
      <c r="B191" s="161"/>
      <c r="D191" s="145" t="s">
        <v>181</v>
      </c>
      <c r="E191" s="162" t="s">
        <v>1</v>
      </c>
      <c r="F191" s="163" t="s">
        <v>184</v>
      </c>
      <c r="H191" s="164">
        <v>44.82</v>
      </c>
      <c r="I191" s="165"/>
      <c r="L191" s="161"/>
      <c r="M191" s="166"/>
      <c r="T191" s="167"/>
      <c r="AT191" s="162" t="s">
        <v>181</v>
      </c>
      <c r="AU191" s="162" t="s">
        <v>87</v>
      </c>
      <c r="AV191" s="13" t="s">
        <v>155</v>
      </c>
      <c r="AW191" s="13" t="s">
        <v>32</v>
      </c>
      <c r="AX191" s="13" t="s">
        <v>85</v>
      </c>
      <c r="AY191" s="162" t="s">
        <v>134</v>
      </c>
    </row>
    <row r="192" spans="2:65" s="1" customFormat="1" ht="16.5" customHeight="1">
      <c r="B192" s="32"/>
      <c r="C192" s="132" t="s">
        <v>316</v>
      </c>
      <c r="D192" s="132" t="s">
        <v>137</v>
      </c>
      <c r="E192" s="133" t="s">
        <v>317</v>
      </c>
      <c r="F192" s="134" t="s">
        <v>318</v>
      </c>
      <c r="G192" s="135" t="s">
        <v>169</v>
      </c>
      <c r="H192" s="136">
        <v>217.065</v>
      </c>
      <c r="I192" s="137"/>
      <c r="J192" s="138">
        <f>ROUND(I192*H192,2)</f>
        <v>0</v>
      </c>
      <c r="K192" s="134" t="s">
        <v>170</v>
      </c>
      <c r="L192" s="32"/>
      <c r="M192" s="139" t="s">
        <v>1</v>
      </c>
      <c r="N192" s="140" t="s">
        <v>42</v>
      </c>
      <c r="P192" s="141">
        <f>O192*H192</f>
        <v>0</v>
      </c>
      <c r="Q192" s="141">
        <v>2.6900000000000001E-3</v>
      </c>
      <c r="R192" s="141">
        <f>Q192*H192</f>
        <v>0.58390485000000003</v>
      </c>
      <c r="S192" s="141">
        <v>0</v>
      </c>
      <c r="T192" s="142">
        <f>S192*H192</f>
        <v>0</v>
      </c>
      <c r="AR192" s="143" t="s">
        <v>155</v>
      </c>
      <c r="AT192" s="143" t="s">
        <v>137</v>
      </c>
      <c r="AU192" s="143" t="s">
        <v>87</v>
      </c>
      <c r="AY192" s="17" t="s">
        <v>134</v>
      </c>
      <c r="BE192" s="144">
        <f>IF(N192="základní",J192,0)</f>
        <v>0</v>
      </c>
      <c r="BF192" s="144">
        <f>IF(N192="snížená",J192,0)</f>
        <v>0</v>
      </c>
      <c r="BG192" s="144">
        <f>IF(N192="zákl. přenesená",J192,0)</f>
        <v>0</v>
      </c>
      <c r="BH192" s="144">
        <f>IF(N192="sníž. přenesená",J192,0)</f>
        <v>0</v>
      </c>
      <c r="BI192" s="144">
        <f>IF(N192="nulová",J192,0)</f>
        <v>0</v>
      </c>
      <c r="BJ192" s="17" t="s">
        <v>85</v>
      </c>
      <c r="BK192" s="144">
        <f>ROUND(I192*H192,2)</f>
        <v>0</v>
      </c>
      <c r="BL192" s="17" t="s">
        <v>155</v>
      </c>
      <c r="BM192" s="143" t="s">
        <v>319</v>
      </c>
    </row>
    <row r="193" spans="2:65" s="12" customFormat="1" ht="11.25">
      <c r="B193" s="154"/>
      <c r="D193" s="145" t="s">
        <v>181</v>
      </c>
      <c r="E193" s="155" t="s">
        <v>1</v>
      </c>
      <c r="F193" s="156" t="s">
        <v>320</v>
      </c>
      <c r="H193" s="157">
        <v>72.930000000000007</v>
      </c>
      <c r="I193" s="158"/>
      <c r="L193" s="154"/>
      <c r="M193" s="159"/>
      <c r="T193" s="160"/>
      <c r="AT193" s="155" t="s">
        <v>181</v>
      </c>
      <c r="AU193" s="155" t="s">
        <v>87</v>
      </c>
      <c r="AV193" s="12" t="s">
        <v>87</v>
      </c>
      <c r="AW193" s="12" t="s">
        <v>32</v>
      </c>
      <c r="AX193" s="12" t="s">
        <v>77</v>
      </c>
      <c r="AY193" s="155" t="s">
        <v>134</v>
      </c>
    </row>
    <row r="194" spans="2:65" s="12" customFormat="1" ht="11.25">
      <c r="B194" s="154"/>
      <c r="D194" s="145" t="s">
        <v>181</v>
      </c>
      <c r="E194" s="155" t="s">
        <v>1</v>
      </c>
      <c r="F194" s="156" t="s">
        <v>321</v>
      </c>
      <c r="H194" s="157">
        <v>16.600000000000001</v>
      </c>
      <c r="I194" s="158"/>
      <c r="L194" s="154"/>
      <c r="M194" s="159"/>
      <c r="T194" s="160"/>
      <c r="AT194" s="155" t="s">
        <v>181</v>
      </c>
      <c r="AU194" s="155" t="s">
        <v>87</v>
      </c>
      <c r="AV194" s="12" t="s">
        <v>87</v>
      </c>
      <c r="AW194" s="12" t="s">
        <v>32</v>
      </c>
      <c r="AX194" s="12" t="s">
        <v>77</v>
      </c>
      <c r="AY194" s="155" t="s">
        <v>134</v>
      </c>
    </row>
    <row r="195" spans="2:65" s="12" customFormat="1" ht="11.25">
      <c r="B195" s="154"/>
      <c r="D195" s="145" t="s">
        <v>181</v>
      </c>
      <c r="E195" s="155" t="s">
        <v>1</v>
      </c>
      <c r="F195" s="156" t="s">
        <v>322</v>
      </c>
      <c r="H195" s="157">
        <v>127.535</v>
      </c>
      <c r="I195" s="158"/>
      <c r="L195" s="154"/>
      <c r="M195" s="159"/>
      <c r="T195" s="160"/>
      <c r="AT195" s="155" t="s">
        <v>181</v>
      </c>
      <c r="AU195" s="155" t="s">
        <v>87</v>
      </c>
      <c r="AV195" s="12" t="s">
        <v>87</v>
      </c>
      <c r="AW195" s="12" t="s">
        <v>32</v>
      </c>
      <c r="AX195" s="12" t="s">
        <v>77</v>
      </c>
      <c r="AY195" s="155" t="s">
        <v>134</v>
      </c>
    </row>
    <row r="196" spans="2:65" s="13" customFormat="1" ht="11.25">
      <c r="B196" s="161"/>
      <c r="D196" s="145" t="s">
        <v>181</v>
      </c>
      <c r="E196" s="162" t="s">
        <v>1</v>
      </c>
      <c r="F196" s="163" t="s">
        <v>184</v>
      </c>
      <c r="H196" s="164">
        <v>217.065</v>
      </c>
      <c r="I196" s="165"/>
      <c r="L196" s="161"/>
      <c r="M196" s="166"/>
      <c r="T196" s="167"/>
      <c r="AT196" s="162" t="s">
        <v>181</v>
      </c>
      <c r="AU196" s="162" t="s">
        <v>87</v>
      </c>
      <c r="AV196" s="13" t="s">
        <v>155</v>
      </c>
      <c r="AW196" s="13" t="s">
        <v>32</v>
      </c>
      <c r="AX196" s="13" t="s">
        <v>85</v>
      </c>
      <c r="AY196" s="162" t="s">
        <v>134</v>
      </c>
    </row>
    <row r="197" spans="2:65" s="1" customFormat="1" ht="16.5" customHeight="1">
      <c r="B197" s="32"/>
      <c r="C197" s="132" t="s">
        <v>323</v>
      </c>
      <c r="D197" s="132" t="s">
        <v>137</v>
      </c>
      <c r="E197" s="133" t="s">
        <v>324</v>
      </c>
      <c r="F197" s="134" t="s">
        <v>325</v>
      </c>
      <c r="G197" s="135" t="s">
        <v>169</v>
      </c>
      <c r="H197" s="136">
        <v>217.065</v>
      </c>
      <c r="I197" s="137"/>
      <c r="J197" s="138">
        <f>ROUND(I197*H197,2)</f>
        <v>0</v>
      </c>
      <c r="K197" s="134" t="s">
        <v>170</v>
      </c>
      <c r="L197" s="32"/>
      <c r="M197" s="139" t="s">
        <v>1</v>
      </c>
      <c r="N197" s="140" t="s">
        <v>42</v>
      </c>
      <c r="P197" s="141">
        <f>O197*H197</f>
        <v>0</v>
      </c>
      <c r="Q197" s="141">
        <v>0</v>
      </c>
      <c r="R197" s="141">
        <f>Q197*H197</f>
        <v>0</v>
      </c>
      <c r="S197" s="141">
        <v>0</v>
      </c>
      <c r="T197" s="142">
        <f>S197*H197</f>
        <v>0</v>
      </c>
      <c r="AR197" s="143" t="s">
        <v>155</v>
      </c>
      <c r="AT197" s="143" t="s">
        <v>137</v>
      </c>
      <c r="AU197" s="143" t="s">
        <v>87</v>
      </c>
      <c r="AY197" s="17" t="s">
        <v>134</v>
      </c>
      <c r="BE197" s="144">
        <f>IF(N197="základní",J197,0)</f>
        <v>0</v>
      </c>
      <c r="BF197" s="144">
        <f>IF(N197="snížená",J197,0)</f>
        <v>0</v>
      </c>
      <c r="BG197" s="144">
        <f>IF(N197="zákl. přenesená",J197,0)</f>
        <v>0</v>
      </c>
      <c r="BH197" s="144">
        <f>IF(N197="sníž. přenesená",J197,0)</f>
        <v>0</v>
      </c>
      <c r="BI197" s="144">
        <f>IF(N197="nulová",J197,0)</f>
        <v>0</v>
      </c>
      <c r="BJ197" s="17" t="s">
        <v>85</v>
      </c>
      <c r="BK197" s="144">
        <f>ROUND(I197*H197,2)</f>
        <v>0</v>
      </c>
      <c r="BL197" s="17" t="s">
        <v>155</v>
      </c>
      <c r="BM197" s="143" t="s">
        <v>326</v>
      </c>
    </row>
    <row r="198" spans="2:65" s="1" customFormat="1" ht="16.5" customHeight="1">
      <c r="B198" s="32"/>
      <c r="C198" s="132" t="s">
        <v>327</v>
      </c>
      <c r="D198" s="132" t="s">
        <v>137</v>
      </c>
      <c r="E198" s="133" t="s">
        <v>328</v>
      </c>
      <c r="F198" s="134" t="s">
        <v>329</v>
      </c>
      <c r="G198" s="135" t="s">
        <v>207</v>
      </c>
      <c r="H198" s="136">
        <v>2.8820000000000001</v>
      </c>
      <c r="I198" s="137"/>
      <c r="J198" s="138">
        <f>ROUND(I198*H198,2)</f>
        <v>0</v>
      </c>
      <c r="K198" s="134" t="s">
        <v>170</v>
      </c>
      <c r="L198" s="32"/>
      <c r="M198" s="139" t="s">
        <v>1</v>
      </c>
      <c r="N198" s="140" t="s">
        <v>42</v>
      </c>
      <c r="P198" s="141">
        <f>O198*H198</f>
        <v>0</v>
      </c>
      <c r="Q198" s="141">
        <v>1.0606199999999999</v>
      </c>
      <c r="R198" s="141">
        <f>Q198*H198</f>
        <v>3.0567068399999999</v>
      </c>
      <c r="S198" s="141">
        <v>0</v>
      </c>
      <c r="T198" s="142">
        <f>S198*H198</f>
        <v>0</v>
      </c>
      <c r="AR198" s="143" t="s">
        <v>155</v>
      </c>
      <c r="AT198" s="143" t="s">
        <v>137</v>
      </c>
      <c r="AU198" s="143" t="s">
        <v>87</v>
      </c>
      <c r="AY198" s="17" t="s">
        <v>134</v>
      </c>
      <c r="BE198" s="144">
        <f>IF(N198="základní",J198,0)</f>
        <v>0</v>
      </c>
      <c r="BF198" s="144">
        <f>IF(N198="snížená",J198,0)</f>
        <v>0</v>
      </c>
      <c r="BG198" s="144">
        <f>IF(N198="zákl. přenesená",J198,0)</f>
        <v>0</v>
      </c>
      <c r="BH198" s="144">
        <f>IF(N198="sníž. přenesená",J198,0)</f>
        <v>0</v>
      </c>
      <c r="BI198" s="144">
        <f>IF(N198="nulová",J198,0)</f>
        <v>0</v>
      </c>
      <c r="BJ198" s="17" t="s">
        <v>85</v>
      </c>
      <c r="BK198" s="144">
        <f>ROUND(I198*H198,2)</f>
        <v>0</v>
      </c>
      <c r="BL198" s="17" t="s">
        <v>155</v>
      </c>
      <c r="BM198" s="143" t="s">
        <v>330</v>
      </c>
    </row>
    <row r="199" spans="2:65" s="12" customFormat="1" ht="11.25">
      <c r="B199" s="154"/>
      <c r="D199" s="145" t="s">
        <v>181</v>
      </c>
      <c r="E199" s="155" t="s">
        <v>1</v>
      </c>
      <c r="F199" s="156" t="s">
        <v>331</v>
      </c>
      <c r="H199" s="157">
        <v>1.345</v>
      </c>
      <c r="I199" s="158"/>
      <c r="L199" s="154"/>
      <c r="M199" s="159"/>
      <c r="T199" s="160"/>
      <c r="AT199" s="155" t="s">
        <v>181</v>
      </c>
      <c r="AU199" s="155" t="s">
        <v>87</v>
      </c>
      <c r="AV199" s="12" t="s">
        <v>87</v>
      </c>
      <c r="AW199" s="12" t="s">
        <v>32</v>
      </c>
      <c r="AX199" s="12" t="s">
        <v>77</v>
      </c>
      <c r="AY199" s="155" t="s">
        <v>134</v>
      </c>
    </row>
    <row r="200" spans="2:65" s="12" customFormat="1" ht="11.25">
      <c r="B200" s="154"/>
      <c r="D200" s="145" t="s">
        <v>181</v>
      </c>
      <c r="E200" s="155" t="s">
        <v>1</v>
      </c>
      <c r="F200" s="156" t="s">
        <v>332</v>
      </c>
      <c r="H200" s="157">
        <v>1.5369999999999999</v>
      </c>
      <c r="I200" s="158"/>
      <c r="L200" s="154"/>
      <c r="M200" s="159"/>
      <c r="T200" s="160"/>
      <c r="AT200" s="155" t="s">
        <v>181</v>
      </c>
      <c r="AU200" s="155" t="s">
        <v>87</v>
      </c>
      <c r="AV200" s="12" t="s">
        <v>87</v>
      </c>
      <c r="AW200" s="12" t="s">
        <v>32</v>
      </c>
      <c r="AX200" s="12" t="s">
        <v>77</v>
      </c>
      <c r="AY200" s="155" t="s">
        <v>134</v>
      </c>
    </row>
    <row r="201" spans="2:65" s="13" customFormat="1" ht="11.25">
      <c r="B201" s="161"/>
      <c r="D201" s="145" t="s">
        <v>181</v>
      </c>
      <c r="E201" s="162" t="s">
        <v>1</v>
      </c>
      <c r="F201" s="163" t="s">
        <v>184</v>
      </c>
      <c r="H201" s="164">
        <v>2.8819999999999997</v>
      </c>
      <c r="I201" s="165"/>
      <c r="L201" s="161"/>
      <c r="M201" s="166"/>
      <c r="T201" s="167"/>
      <c r="AT201" s="162" t="s">
        <v>181</v>
      </c>
      <c r="AU201" s="162" t="s">
        <v>87</v>
      </c>
      <c r="AV201" s="13" t="s">
        <v>155</v>
      </c>
      <c r="AW201" s="13" t="s">
        <v>32</v>
      </c>
      <c r="AX201" s="13" t="s">
        <v>85</v>
      </c>
      <c r="AY201" s="162" t="s">
        <v>134</v>
      </c>
    </row>
    <row r="202" spans="2:65" s="1" customFormat="1" ht="16.5" customHeight="1">
      <c r="B202" s="32"/>
      <c r="C202" s="132" t="s">
        <v>333</v>
      </c>
      <c r="D202" s="132" t="s">
        <v>137</v>
      </c>
      <c r="E202" s="133" t="s">
        <v>334</v>
      </c>
      <c r="F202" s="134" t="s">
        <v>335</v>
      </c>
      <c r="G202" s="135" t="s">
        <v>179</v>
      </c>
      <c r="H202" s="136">
        <v>1.89</v>
      </c>
      <c r="I202" s="137"/>
      <c r="J202" s="138">
        <f>ROUND(I202*H202,2)</f>
        <v>0</v>
      </c>
      <c r="K202" s="134" t="s">
        <v>170</v>
      </c>
      <c r="L202" s="32"/>
      <c r="M202" s="139" t="s">
        <v>1</v>
      </c>
      <c r="N202" s="140" t="s">
        <v>42</v>
      </c>
      <c r="P202" s="141">
        <f>O202*H202</f>
        <v>0</v>
      </c>
      <c r="Q202" s="141">
        <v>2.5018699999999998</v>
      </c>
      <c r="R202" s="141">
        <f>Q202*H202</f>
        <v>4.7285342999999997</v>
      </c>
      <c r="S202" s="141">
        <v>0</v>
      </c>
      <c r="T202" s="142">
        <f>S202*H202</f>
        <v>0</v>
      </c>
      <c r="AR202" s="143" t="s">
        <v>155</v>
      </c>
      <c r="AT202" s="143" t="s">
        <v>137</v>
      </c>
      <c r="AU202" s="143" t="s">
        <v>87</v>
      </c>
      <c r="AY202" s="17" t="s">
        <v>134</v>
      </c>
      <c r="BE202" s="144">
        <f>IF(N202="základní",J202,0)</f>
        <v>0</v>
      </c>
      <c r="BF202" s="144">
        <f>IF(N202="snížená",J202,0)</f>
        <v>0</v>
      </c>
      <c r="BG202" s="144">
        <f>IF(N202="zákl. přenesená",J202,0)</f>
        <v>0</v>
      </c>
      <c r="BH202" s="144">
        <f>IF(N202="sníž. přenesená",J202,0)</f>
        <v>0</v>
      </c>
      <c r="BI202" s="144">
        <f>IF(N202="nulová",J202,0)</f>
        <v>0</v>
      </c>
      <c r="BJ202" s="17" t="s">
        <v>85</v>
      </c>
      <c r="BK202" s="144">
        <f>ROUND(I202*H202,2)</f>
        <v>0</v>
      </c>
      <c r="BL202" s="17" t="s">
        <v>155</v>
      </c>
      <c r="BM202" s="143" t="s">
        <v>336</v>
      </c>
    </row>
    <row r="203" spans="2:65" s="12" customFormat="1" ht="11.25">
      <c r="B203" s="154"/>
      <c r="D203" s="145" t="s">
        <v>181</v>
      </c>
      <c r="E203" s="155" t="s">
        <v>1</v>
      </c>
      <c r="F203" s="156" t="s">
        <v>253</v>
      </c>
      <c r="H203" s="157">
        <v>1.89</v>
      </c>
      <c r="I203" s="158"/>
      <c r="L203" s="154"/>
      <c r="M203" s="159"/>
      <c r="T203" s="160"/>
      <c r="AT203" s="155" t="s">
        <v>181</v>
      </c>
      <c r="AU203" s="155" t="s">
        <v>87</v>
      </c>
      <c r="AV203" s="12" t="s">
        <v>87</v>
      </c>
      <c r="AW203" s="12" t="s">
        <v>32</v>
      </c>
      <c r="AX203" s="12" t="s">
        <v>85</v>
      </c>
      <c r="AY203" s="155" t="s">
        <v>134</v>
      </c>
    </row>
    <row r="204" spans="2:65" s="1" customFormat="1" ht="16.5" customHeight="1">
      <c r="B204" s="32"/>
      <c r="C204" s="132" t="s">
        <v>337</v>
      </c>
      <c r="D204" s="132" t="s">
        <v>137</v>
      </c>
      <c r="E204" s="133" t="s">
        <v>338</v>
      </c>
      <c r="F204" s="134" t="s">
        <v>339</v>
      </c>
      <c r="G204" s="135" t="s">
        <v>169</v>
      </c>
      <c r="H204" s="136">
        <v>55.3</v>
      </c>
      <c r="I204" s="137"/>
      <c r="J204" s="138">
        <f>ROUND(I204*H204,2)</f>
        <v>0</v>
      </c>
      <c r="K204" s="134" t="s">
        <v>170</v>
      </c>
      <c r="L204" s="32"/>
      <c r="M204" s="139" t="s">
        <v>1</v>
      </c>
      <c r="N204" s="140" t="s">
        <v>42</v>
      </c>
      <c r="P204" s="141">
        <f>O204*H204</f>
        <v>0</v>
      </c>
      <c r="Q204" s="141">
        <v>0.54959999999999998</v>
      </c>
      <c r="R204" s="141">
        <f>Q204*H204</f>
        <v>30.392879999999998</v>
      </c>
      <c r="S204" s="141">
        <v>0</v>
      </c>
      <c r="T204" s="142">
        <f>S204*H204</f>
        <v>0</v>
      </c>
      <c r="AR204" s="143" t="s">
        <v>155</v>
      </c>
      <c r="AT204" s="143" t="s">
        <v>137</v>
      </c>
      <c r="AU204" s="143" t="s">
        <v>87</v>
      </c>
      <c r="AY204" s="17" t="s">
        <v>134</v>
      </c>
      <c r="BE204" s="144">
        <f>IF(N204="základní",J204,0)</f>
        <v>0</v>
      </c>
      <c r="BF204" s="144">
        <f>IF(N204="snížená",J204,0)</f>
        <v>0</v>
      </c>
      <c r="BG204" s="144">
        <f>IF(N204="zákl. přenesená",J204,0)</f>
        <v>0</v>
      </c>
      <c r="BH204" s="144">
        <f>IF(N204="sníž. přenesená",J204,0)</f>
        <v>0</v>
      </c>
      <c r="BI204" s="144">
        <f>IF(N204="nulová",J204,0)</f>
        <v>0</v>
      </c>
      <c r="BJ204" s="17" t="s">
        <v>85</v>
      </c>
      <c r="BK204" s="144">
        <f>ROUND(I204*H204,2)</f>
        <v>0</v>
      </c>
      <c r="BL204" s="17" t="s">
        <v>155</v>
      </c>
      <c r="BM204" s="143" t="s">
        <v>340</v>
      </c>
    </row>
    <row r="205" spans="2:65" s="12" customFormat="1" ht="11.25">
      <c r="B205" s="154"/>
      <c r="D205" s="145" t="s">
        <v>181</v>
      </c>
      <c r="E205" s="155" t="s">
        <v>1</v>
      </c>
      <c r="F205" s="156" t="s">
        <v>341</v>
      </c>
      <c r="H205" s="157">
        <v>14.75</v>
      </c>
      <c r="I205" s="158"/>
      <c r="L205" s="154"/>
      <c r="M205" s="159"/>
      <c r="T205" s="160"/>
      <c r="AT205" s="155" t="s">
        <v>181</v>
      </c>
      <c r="AU205" s="155" t="s">
        <v>87</v>
      </c>
      <c r="AV205" s="12" t="s">
        <v>87</v>
      </c>
      <c r="AW205" s="12" t="s">
        <v>32</v>
      </c>
      <c r="AX205" s="12" t="s">
        <v>77</v>
      </c>
      <c r="AY205" s="155" t="s">
        <v>134</v>
      </c>
    </row>
    <row r="206" spans="2:65" s="12" customFormat="1" ht="11.25">
      <c r="B206" s="154"/>
      <c r="D206" s="145" t="s">
        <v>181</v>
      </c>
      <c r="E206" s="155" t="s">
        <v>1</v>
      </c>
      <c r="F206" s="156" t="s">
        <v>342</v>
      </c>
      <c r="H206" s="157">
        <v>39.6</v>
      </c>
      <c r="I206" s="158"/>
      <c r="L206" s="154"/>
      <c r="M206" s="159"/>
      <c r="T206" s="160"/>
      <c r="AT206" s="155" t="s">
        <v>181</v>
      </c>
      <c r="AU206" s="155" t="s">
        <v>87</v>
      </c>
      <c r="AV206" s="12" t="s">
        <v>87</v>
      </c>
      <c r="AW206" s="12" t="s">
        <v>32</v>
      </c>
      <c r="AX206" s="12" t="s">
        <v>77</v>
      </c>
      <c r="AY206" s="155" t="s">
        <v>134</v>
      </c>
    </row>
    <row r="207" spans="2:65" s="12" customFormat="1" ht="11.25">
      <c r="B207" s="154"/>
      <c r="D207" s="145" t="s">
        <v>181</v>
      </c>
      <c r="E207" s="155" t="s">
        <v>1</v>
      </c>
      <c r="F207" s="156" t="s">
        <v>343</v>
      </c>
      <c r="H207" s="157">
        <v>0.95</v>
      </c>
      <c r="I207" s="158"/>
      <c r="L207" s="154"/>
      <c r="M207" s="159"/>
      <c r="T207" s="160"/>
      <c r="AT207" s="155" t="s">
        <v>181</v>
      </c>
      <c r="AU207" s="155" t="s">
        <v>87</v>
      </c>
      <c r="AV207" s="12" t="s">
        <v>87</v>
      </c>
      <c r="AW207" s="12" t="s">
        <v>32</v>
      </c>
      <c r="AX207" s="12" t="s">
        <v>77</v>
      </c>
      <c r="AY207" s="155" t="s">
        <v>134</v>
      </c>
    </row>
    <row r="208" spans="2:65" s="13" customFormat="1" ht="11.25">
      <c r="B208" s="161"/>
      <c r="D208" s="145" t="s">
        <v>181</v>
      </c>
      <c r="E208" s="162" t="s">
        <v>1</v>
      </c>
      <c r="F208" s="163" t="s">
        <v>184</v>
      </c>
      <c r="H208" s="164">
        <v>55.300000000000004</v>
      </c>
      <c r="I208" s="165"/>
      <c r="L208" s="161"/>
      <c r="M208" s="166"/>
      <c r="T208" s="167"/>
      <c r="AT208" s="162" t="s">
        <v>181</v>
      </c>
      <c r="AU208" s="162" t="s">
        <v>87</v>
      </c>
      <c r="AV208" s="13" t="s">
        <v>155</v>
      </c>
      <c r="AW208" s="13" t="s">
        <v>32</v>
      </c>
      <c r="AX208" s="13" t="s">
        <v>85</v>
      </c>
      <c r="AY208" s="162" t="s">
        <v>134</v>
      </c>
    </row>
    <row r="209" spans="2:65" s="1" customFormat="1" ht="16.5" customHeight="1">
      <c r="B209" s="32"/>
      <c r="C209" s="132" t="s">
        <v>344</v>
      </c>
      <c r="D209" s="132" t="s">
        <v>137</v>
      </c>
      <c r="E209" s="133" t="s">
        <v>345</v>
      </c>
      <c r="F209" s="134" t="s">
        <v>346</v>
      </c>
      <c r="G209" s="135" t="s">
        <v>169</v>
      </c>
      <c r="H209" s="136">
        <v>21.55</v>
      </c>
      <c r="I209" s="137"/>
      <c r="J209" s="138">
        <f>ROUND(I209*H209,2)</f>
        <v>0</v>
      </c>
      <c r="K209" s="134" t="s">
        <v>170</v>
      </c>
      <c r="L209" s="32"/>
      <c r="M209" s="139" t="s">
        <v>1</v>
      </c>
      <c r="N209" s="140" t="s">
        <v>42</v>
      </c>
      <c r="P209" s="141">
        <f>O209*H209</f>
        <v>0</v>
      </c>
      <c r="Q209" s="141">
        <v>0.73404000000000003</v>
      </c>
      <c r="R209" s="141">
        <f>Q209*H209</f>
        <v>15.818562000000002</v>
      </c>
      <c r="S209" s="141">
        <v>0</v>
      </c>
      <c r="T209" s="142">
        <f>S209*H209</f>
        <v>0</v>
      </c>
      <c r="AR209" s="143" t="s">
        <v>155</v>
      </c>
      <c r="AT209" s="143" t="s">
        <v>137</v>
      </c>
      <c r="AU209" s="143" t="s">
        <v>87</v>
      </c>
      <c r="AY209" s="17" t="s">
        <v>134</v>
      </c>
      <c r="BE209" s="144">
        <f>IF(N209="základní",J209,0)</f>
        <v>0</v>
      </c>
      <c r="BF209" s="144">
        <f>IF(N209="snížená",J209,0)</f>
        <v>0</v>
      </c>
      <c r="BG209" s="144">
        <f>IF(N209="zákl. přenesená",J209,0)</f>
        <v>0</v>
      </c>
      <c r="BH209" s="144">
        <f>IF(N209="sníž. přenesená",J209,0)</f>
        <v>0</v>
      </c>
      <c r="BI209" s="144">
        <f>IF(N209="nulová",J209,0)</f>
        <v>0</v>
      </c>
      <c r="BJ209" s="17" t="s">
        <v>85</v>
      </c>
      <c r="BK209" s="144">
        <f>ROUND(I209*H209,2)</f>
        <v>0</v>
      </c>
      <c r="BL209" s="17" t="s">
        <v>155</v>
      </c>
      <c r="BM209" s="143" t="s">
        <v>347</v>
      </c>
    </row>
    <row r="210" spans="2:65" s="12" customFormat="1" ht="11.25">
      <c r="B210" s="154"/>
      <c r="D210" s="145" t="s">
        <v>181</v>
      </c>
      <c r="E210" s="155" t="s">
        <v>1</v>
      </c>
      <c r="F210" s="156" t="s">
        <v>348</v>
      </c>
      <c r="H210" s="157">
        <v>7.2</v>
      </c>
      <c r="I210" s="158"/>
      <c r="L210" s="154"/>
      <c r="M210" s="159"/>
      <c r="T210" s="160"/>
      <c r="AT210" s="155" t="s">
        <v>181</v>
      </c>
      <c r="AU210" s="155" t="s">
        <v>87</v>
      </c>
      <c r="AV210" s="12" t="s">
        <v>87</v>
      </c>
      <c r="AW210" s="12" t="s">
        <v>32</v>
      </c>
      <c r="AX210" s="12" t="s">
        <v>77</v>
      </c>
      <c r="AY210" s="155" t="s">
        <v>134</v>
      </c>
    </row>
    <row r="211" spans="2:65" s="12" customFormat="1" ht="11.25">
      <c r="B211" s="154"/>
      <c r="D211" s="145" t="s">
        <v>181</v>
      </c>
      <c r="E211" s="155" t="s">
        <v>1</v>
      </c>
      <c r="F211" s="156" t="s">
        <v>349</v>
      </c>
      <c r="H211" s="157">
        <v>14.35</v>
      </c>
      <c r="I211" s="158"/>
      <c r="L211" s="154"/>
      <c r="M211" s="159"/>
      <c r="T211" s="160"/>
      <c r="AT211" s="155" t="s">
        <v>181</v>
      </c>
      <c r="AU211" s="155" t="s">
        <v>87</v>
      </c>
      <c r="AV211" s="12" t="s">
        <v>87</v>
      </c>
      <c r="AW211" s="12" t="s">
        <v>32</v>
      </c>
      <c r="AX211" s="12" t="s">
        <v>77</v>
      </c>
      <c r="AY211" s="155" t="s">
        <v>134</v>
      </c>
    </row>
    <row r="212" spans="2:65" s="13" customFormat="1" ht="11.25">
      <c r="B212" s="161"/>
      <c r="D212" s="145" t="s">
        <v>181</v>
      </c>
      <c r="E212" s="162" t="s">
        <v>1</v>
      </c>
      <c r="F212" s="163" t="s">
        <v>184</v>
      </c>
      <c r="H212" s="164">
        <v>21.55</v>
      </c>
      <c r="I212" s="165"/>
      <c r="L212" s="161"/>
      <c r="M212" s="166"/>
      <c r="T212" s="167"/>
      <c r="AT212" s="162" t="s">
        <v>181</v>
      </c>
      <c r="AU212" s="162" t="s">
        <v>87</v>
      </c>
      <c r="AV212" s="13" t="s">
        <v>155</v>
      </c>
      <c r="AW212" s="13" t="s">
        <v>32</v>
      </c>
      <c r="AX212" s="13" t="s">
        <v>85</v>
      </c>
      <c r="AY212" s="162" t="s">
        <v>134</v>
      </c>
    </row>
    <row r="213" spans="2:65" s="11" customFormat="1" ht="22.9" customHeight="1">
      <c r="B213" s="120"/>
      <c r="D213" s="121" t="s">
        <v>76</v>
      </c>
      <c r="E213" s="130" t="s">
        <v>149</v>
      </c>
      <c r="F213" s="130" t="s">
        <v>350</v>
      </c>
      <c r="I213" s="123"/>
      <c r="J213" s="131">
        <f>BK213</f>
        <v>0</v>
      </c>
      <c r="L213" s="120"/>
      <c r="M213" s="125"/>
      <c r="P213" s="126">
        <f>SUM(P214:P247)</f>
        <v>0</v>
      </c>
      <c r="R213" s="126">
        <f>SUM(R214:R247)</f>
        <v>68.918638800000011</v>
      </c>
      <c r="T213" s="127">
        <f>SUM(T214:T247)</f>
        <v>0</v>
      </c>
      <c r="AR213" s="121" t="s">
        <v>85</v>
      </c>
      <c r="AT213" s="128" t="s">
        <v>76</v>
      </c>
      <c r="AU213" s="128" t="s">
        <v>85</v>
      </c>
      <c r="AY213" s="121" t="s">
        <v>134</v>
      </c>
      <c r="BK213" s="129">
        <f>SUM(BK214:BK247)</f>
        <v>0</v>
      </c>
    </row>
    <row r="214" spans="2:65" s="1" customFormat="1" ht="24.2" customHeight="1">
      <c r="B214" s="32"/>
      <c r="C214" s="132" t="s">
        <v>7</v>
      </c>
      <c r="D214" s="132" t="s">
        <v>137</v>
      </c>
      <c r="E214" s="133" t="s">
        <v>351</v>
      </c>
      <c r="F214" s="134" t="s">
        <v>352</v>
      </c>
      <c r="G214" s="135" t="s">
        <v>169</v>
      </c>
      <c r="H214" s="136">
        <v>13.75</v>
      </c>
      <c r="I214" s="137"/>
      <c r="J214" s="138">
        <f>ROUND(I214*H214,2)</f>
        <v>0</v>
      </c>
      <c r="K214" s="134" t="s">
        <v>170</v>
      </c>
      <c r="L214" s="32"/>
      <c r="M214" s="139" t="s">
        <v>1</v>
      </c>
      <c r="N214" s="140" t="s">
        <v>42</v>
      </c>
      <c r="P214" s="141">
        <f>O214*H214</f>
        <v>0</v>
      </c>
      <c r="Q214" s="141">
        <v>0.21224000000000001</v>
      </c>
      <c r="R214" s="141">
        <f>Q214*H214</f>
        <v>2.9183000000000003</v>
      </c>
      <c r="S214" s="141">
        <v>0</v>
      </c>
      <c r="T214" s="142">
        <f>S214*H214</f>
        <v>0</v>
      </c>
      <c r="AR214" s="143" t="s">
        <v>155</v>
      </c>
      <c r="AT214" s="143" t="s">
        <v>137</v>
      </c>
      <c r="AU214" s="143" t="s">
        <v>87</v>
      </c>
      <c r="AY214" s="17" t="s">
        <v>134</v>
      </c>
      <c r="BE214" s="144">
        <f>IF(N214="základní",J214,0)</f>
        <v>0</v>
      </c>
      <c r="BF214" s="144">
        <f>IF(N214="snížená",J214,0)</f>
        <v>0</v>
      </c>
      <c r="BG214" s="144">
        <f>IF(N214="zákl. přenesená",J214,0)</f>
        <v>0</v>
      </c>
      <c r="BH214" s="144">
        <f>IF(N214="sníž. přenesená",J214,0)</f>
        <v>0</v>
      </c>
      <c r="BI214" s="144">
        <f>IF(N214="nulová",J214,0)</f>
        <v>0</v>
      </c>
      <c r="BJ214" s="17" t="s">
        <v>85</v>
      </c>
      <c r="BK214" s="144">
        <f>ROUND(I214*H214,2)</f>
        <v>0</v>
      </c>
      <c r="BL214" s="17" t="s">
        <v>155</v>
      </c>
      <c r="BM214" s="143" t="s">
        <v>353</v>
      </c>
    </row>
    <row r="215" spans="2:65" s="14" customFormat="1" ht="11.25">
      <c r="B215" s="168"/>
      <c r="D215" s="145" t="s">
        <v>181</v>
      </c>
      <c r="E215" s="169" t="s">
        <v>1</v>
      </c>
      <c r="F215" s="170" t="s">
        <v>354</v>
      </c>
      <c r="H215" s="169" t="s">
        <v>1</v>
      </c>
      <c r="I215" s="171"/>
      <c r="L215" s="168"/>
      <c r="M215" s="172"/>
      <c r="T215" s="173"/>
      <c r="AT215" s="169" t="s">
        <v>181</v>
      </c>
      <c r="AU215" s="169" t="s">
        <v>87</v>
      </c>
      <c r="AV215" s="14" t="s">
        <v>85</v>
      </c>
      <c r="AW215" s="14" t="s">
        <v>32</v>
      </c>
      <c r="AX215" s="14" t="s">
        <v>77</v>
      </c>
      <c r="AY215" s="169" t="s">
        <v>134</v>
      </c>
    </row>
    <row r="216" spans="2:65" s="12" customFormat="1" ht="11.25">
      <c r="B216" s="154"/>
      <c r="D216" s="145" t="s">
        <v>181</v>
      </c>
      <c r="E216" s="155" t="s">
        <v>1</v>
      </c>
      <c r="F216" s="156" t="s">
        <v>355</v>
      </c>
      <c r="H216" s="157">
        <v>7.4749999999999996</v>
      </c>
      <c r="I216" s="158"/>
      <c r="L216" s="154"/>
      <c r="M216" s="159"/>
      <c r="T216" s="160"/>
      <c r="AT216" s="155" t="s">
        <v>181</v>
      </c>
      <c r="AU216" s="155" t="s">
        <v>87</v>
      </c>
      <c r="AV216" s="12" t="s">
        <v>87</v>
      </c>
      <c r="AW216" s="12" t="s">
        <v>32</v>
      </c>
      <c r="AX216" s="12" t="s">
        <v>77</v>
      </c>
      <c r="AY216" s="155" t="s">
        <v>134</v>
      </c>
    </row>
    <row r="217" spans="2:65" s="12" customFormat="1" ht="11.25">
      <c r="B217" s="154"/>
      <c r="D217" s="145" t="s">
        <v>181</v>
      </c>
      <c r="E217" s="155" t="s">
        <v>1</v>
      </c>
      <c r="F217" s="156" t="s">
        <v>356</v>
      </c>
      <c r="H217" s="157">
        <v>6.2750000000000004</v>
      </c>
      <c r="I217" s="158"/>
      <c r="L217" s="154"/>
      <c r="M217" s="159"/>
      <c r="T217" s="160"/>
      <c r="AT217" s="155" t="s">
        <v>181</v>
      </c>
      <c r="AU217" s="155" t="s">
        <v>87</v>
      </c>
      <c r="AV217" s="12" t="s">
        <v>87</v>
      </c>
      <c r="AW217" s="12" t="s">
        <v>32</v>
      </c>
      <c r="AX217" s="12" t="s">
        <v>77</v>
      </c>
      <c r="AY217" s="155" t="s">
        <v>134</v>
      </c>
    </row>
    <row r="218" spans="2:65" s="13" customFormat="1" ht="11.25">
      <c r="B218" s="161"/>
      <c r="D218" s="145" t="s">
        <v>181</v>
      </c>
      <c r="E218" s="162" t="s">
        <v>1</v>
      </c>
      <c r="F218" s="163" t="s">
        <v>184</v>
      </c>
      <c r="H218" s="164">
        <v>13.75</v>
      </c>
      <c r="I218" s="165"/>
      <c r="L218" s="161"/>
      <c r="M218" s="166"/>
      <c r="T218" s="167"/>
      <c r="AT218" s="162" t="s">
        <v>181</v>
      </c>
      <c r="AU218" s="162" t="s">
        <v>87</v>
      </c>
      <c r="AV218" s="13" t="s">
        <v>155</v>
      </c>
      <c r="AW218" s="13" t="s">
        <v>32</v>
      </c>
      <c r="AX218" s="13" t="s">
        <v>85</v>
      </c>
      <c r="AY218" s="162" t="s">
        <v>134</v>
      </c>
    </row>
    <row r="219" spans="2:65" s="1" customFormat="1" ht="24.2" customHeight="1">
      <c r="B219" s="32"/>
      <c r="C219" s="132" t="s">
        <v>357</v>
      </c>
      <c r="D219" s="132" t="s">
        <v>137</v>
      </c>
      <c r="E219" s="133" t="s">
        <v>358</v>
      </c>
      <c r="F219" s="134" t="s">
        <v>359</v>
      </c>
      <c r="G219" s="135" t="s">
        <v>169</v>
      </c>
      <c r="H219" s="136">
        <v>158.22</v>
      </c>
      <c r="I219" s="137"/>
      <c r="J219" s="138">
        <f>ROUND(I219*H219,2)</f>
        <v>0</v>
      </c>
      <c r="K219" s="134" t="s">
        <v>170</v>
      </c>
      <c r="L219" s="32"/>
      <c r="M219" s="139" t="s">
        <v>1</v>
      </c>
      <c r="N219" s="140" t="s">
        <v>42</v>
      </c>
      <c r="P219" s="141">
        <f>O219*H219</f>
        <v>0</v>
      </c>
      <c r="Q219" s="141">
        <v>0.26307999999999998</v>
      </c>
      <c r="R219" s="141">
        <f>Q219*H219</f>
        <v>41.624517599999997</v>
      </c>
      <c r="S219" s="141">
        <v>0</v>
      </c>
      <c r="T219" s="142">
        <f>S219*H219</f>
        <v>0</v>
      </c>
      <c r="AR219" s="143" t="s">
        <v>155</v>
      </c>
      <c r="AT219" s="143" t="s">
        <v>137</v>
      </c>
      <c r="AU219" s="143" t="s">
        <v>87</v>
      </c>
      <c r="AY219" s="17" t="s">
        <v>134</v>
      </c>
      <c r="BE219" s="144">
        <f>IF(N219="základní",J219,0)</f>
        <v>0</v>
      </c>
      <c r="BF219" s="144">
        <f>IF(N219="snížená",J219,0)</f>
        <v>0</v>
      </c>
      <c r="BG219" s="144">
        <f>IF(N219="zákl. přenesená",J219,0)</f>
        <v>0</v>
      </c>
      <c r="BH219" s="144">
        <f>IF(N219="sníž. přenesená",J219,0)</f>
        <v>0</v>
      </c>
      <c r="BI219" s="144">
        <f>IF(N219="nulová",J219,0)</f>
        <v>0</v>
      </c>
      <c r="BJ219" s="17" t="s">
        <v>85</v>
      </c>
      <c r="BK219" s="144">
        <f>ROUND(I219*H219,2)</f>
        <v>0</v>
      </c>
      <c r="BL219" s="17" t="s">
        <v>155</v>
      </c>
      <c r="BM219" s="143" t="s">
        <v>360</v>
      </c>
    </row>
    <row r="220" spans="2:65" s="12" customFormat="1" ht="11.25">
      <c r="B220" s="154"/>
      <c r="D220" s="145" t="s">
        <v>181</v>
      </c>
      <c r="E220" s="155" t="s">
        <v>1</v>
      </c>
      <c r="F220" s="156" t="s">
        <v>361</v>
      </c>
      <c r="H220" s="157">
        <v>81.400000000000006</v>
      </c>
      <c r="I220" s="158"/>
      <c r="L220" s="154"/>
      <c r="M220" s="159"/>
      <c r="T220" s="160"/>
      <c r="AT220" s="155" t="s">
        <v>181</v>
      </c>
      <c r="AU220" s="155" t="s">
        <v>87</v>
      </c>
      <c r="AV220" s="12" t="s">
        <v>87</v>
      </c>
      <c r="AW220" s="12" t="s">
        <v>32</v>
      </c>
      <c r="AX220" s="12" t="s">
        <v>77</v>
      </c>
      <c r="AY220" s="155" t="s">
        <v>134</v>
      </c>
    </row>
    <row r="221" spans="2:65" s="12" customFormat="1" ht="11.25">
      <c r="B221" s="154"/>
      <c r="D221" s="145" t="s">
        <v>181</v>
      </c>
      <c r="E221" s="155" t="s">
        <v>1</v>
      </c>
      <c r="F221" s="156" t="s">
        <v>362</v>
      </c>
      <c r="H221" s="157">
        <v>76.819999999999993</v>
      </c>
      <c r="I221" s="158"/>
      <c r="L221" s="154"/>
      <c r="M221" s="159"/>
      <c r="T221" s="160"/>
      <c r="AT221" s="155" t="s">
        <v>181</v>
      </c>
      <c r="AU221" s="155" t="s">
        <v>87</v>
      </c>
      <c r="AV221" s="12" t="s">
        <v>87</v>
      </c>
      <c r="AW221" s="12" t="s">
        <v>32</v>
      </c>
      <c r="AX221" s="12" t="s">
        <v>77</v>
      </c>
      <c r="AY221" s="155" t="s">
        <v>134</v>
      </c>
    </row>
    <row r="222" spans="2:65" s="13" customFormat="1" ht="11.25">
      <c r="B222" s="161"/>
      <c r="D222" s="145" t="s">
        <v>181</v>
      </c>
      <c r="E222" s="162" t="s">
        <v>1</v>
      </c>
      <c r="F222" s="163" t="s">
        <v>184</v>
      </c>
      <c r="H222" s="164">
        <v>158.22</v>
      </c>
      <c r="I222" s="165"/>
      <c r="L222" s="161"/>
      <c r="M222" s="166"/>
      <c r="T222" s="167"/>
      <c r="AT222" s="162" t="s">
        <v>181</v>
      </c>
      <c r="AU222" s="162" t="s">
        <v>87</v>
      </c>
      <c r="AV222" s="13" t="s">
        <v>155</v>
      </c>
      <c r="AW222" s="13" t="s">
        <v>32</v>
      </c>
      <c r="AX222" s="13" t="s">
        <v>85</v>
      </c>
      <c r="AY222" s="162" t="s">
        <v>134</v>
      </c>
    </row>
    <row r="223" spans="2:65" s="1" customFormat="1" ht="16.5" customHeight="1">
      <c r="B223" s="32"/>
      <c r="C223" s="132" t="s">
        <v>363</v>
      </c>
      <c r="D223" s="132" t="s">
        <v>137</v>
      </c>
      <c r="E223" s="133" t="s">
        <v>364</v>
      </c>
      <c r="F223" s="134" t="s">
        <v>365</v>
      </c>
      <c r="G223" s="135" t="s">
        <v>366</v>
      </c>
      <c r="H223" s="136">
        <v>7</v>
      </c>
      <c r="I223" s="137"/>
      <c r="J223" s="138">
        <f>ROUND(I223*H223,2)</f>
        <v>0</v>
      </c>
      <c r="K223" s="134" t="s">
        <v>170</v>
      </c>
      <c r="L223" s="32"/>
      <c r="M223" s="139" t="s">
        <v>1</v>
      </c>
      <c r="N223" s="140" t="s">
        <v>42</v>
      </c>
      <c r="P223" s="141">
        <f>O223*H223</f>
        <v>0</v>
      </c>
      <c r="Q223" s="141">
        <v>2.2780000000000002E-2</v>
      </c>
      <c r="R223" s="141">
        <f>Q223*H223</f>
        <v>0.15946000000000002</v>
      </c>
      <c r="S223" s="141">
        <v>0</v>
      </c>
      <c r="T223" s="142">
        <f>S223*H223</f>
        <v>0</v>
      </c>
      <c r="AR223" s="143" t="s">
        <v>155</v>
      </c>
      <c r="AT223" s="143" t="s">
        <v>137</v>
      </c>
      <c r="AU223" s="143" t="s">
        <v>87</v>
      </c>
      <c r="AY223" s="17" t="s">
        <v>134</v>
      </c>
      <c r="BE223" s="144">
        <f>IF(N223="základní",J223,0)</f>
        <v>0</v>
      </c>
      <c r="BF223" s="144">
        <f>IF(N223="snížená",J223,0)</f>
        <v>0</v>
      </c>
      <c r="BG223" s="144">
        <f>IF(N223="zákl. přenesená",J223,0)</f>
        <v>0</v>
      </c>
      <c r="BH223" s="144">
        <f>IF(N223="sníž. přenesená",J223,0)</f>
        <v>0</v>
      </c>
      <c r="BI223" s="144">
        <f>IF(N223="nulová",J223,0)</f>
        <v>0</v>
      </c>
      <c r="BJ223" s="17" t="s">
        <v>85</v>
      </c>
      <c r="BK223" s="144">
        <f>ROUND(I223*H223,2)</f>
        <v>0</v>
      </c>
      <c r="BL223" s="17" t="s">
        <v>155</v>
      </c>
      <c r="BM223" s="143" t="s">
        <v>367</v>
      </c>
    </row>
    <row r="224" spans="2:65" s="1" customFormat="1" ht="16.5" customHeight="1">
      <c r="B224" s="32"/>
      <c r="C224" s="132" t="s">
        <v>368</v>
      </c>
      <c r="D224" s="132" t="s">
        <v>137</v>
      </c>
      <c r="E224" s="133" t="s">
        <v>369</v>
      </c>
      <c r="F224" s="134" t="s">
        <v>370</v>
      </c>
      <c r="G224" s="135" t="s">
        <v>366</v>
      </c>
      <c r="H224" s="136">
        <v>5</v>
      </c>
      <c r="I224" s="137"/>
      <c r="J224" s="138">
        <f>ROUND(I224*H224,2)</f>
        <v>0</v>
      </c>
      <c r="K224" s="134" t="s">
        <v>170</v>
      </c>
      <c r="L224" s="32"/>
      <c r="M224" s="139" t="s">
        <v>1</v>
      </c>
      <c r="N224" s="140" t="s">
        <v>42</v>
      </c>
      <c r="P224" s="141">
        <f>O224*H224</f>
        <v>0</v>
      </c>
      <c r="Q224" s="141">
        <v>2.6929999999999999E-2</v>
      </c>
      <c r="R224" s="141">
        <f>Q224*H224</f>
        <v>0.13464999999999999</v>
      </c>
      <c r="S224" s="141">
        <v>0</v>
      </c>
      <c r="T224" s="142">
        <f>S224*H224</f>
        <v>0</v>
      </c>
      <c r="AR224" s="143" t="s">
        <v>155</v>
      </c>
      <c r="AT224" s="143" t="s">
        <v>137</v>
      </c>
      <c r="AU224" s="143" t="s">
        <v>87</v>
      </c>
      <c r="AY224" s="17" t="s">
        <v>134</v>
      </c>
      <c r="BE224" s="144">
        <f>IF(N224="základní",J224,0)</f>
        <v>0</v>
      </c>
      <c r="BF224" s="144">
        <f>IF(N224="snížená",J224,0)</f>
        <v>0</v>
      </c>
      <c r="BG224" s="144">
        <f>IF(N224="zákl. přenesená",J224,0)</f>
        <v>0</v>
      </c>
      <c r="BH224" s="144">
        <f>IF(N224="sníž. přenesená",J224,0)</f>
        <v>0</v>
      </c>
      <c r="BI224" s="144">
        <f>IF(N224="nulová",J224,0)</f>
        <v>0</v>
      </c>
      <c r="BJ224" s="17" t="s">
        <v>85</v>
      </c>
      <c r="BK224" s="144">
        <f>ROUND(I224*H224,2)</f>
        <v>0</v>
      </c>
      <c r="BL224" s="17" t="s">
        <v>155</v>
      </c>
      <c r="BM224" s="143" t="s">
        <v>371</v>
      </c>
    </row>
    <row r="225" spans="2:65" s="1" customFormat="1" ht="16.5" customHeight="1">
      <c r="B225" s="32"/>
      <c r="C225" s="132" t="s">
        <v>372</v>
      </c>
      <c r="D225" s="132" t="s">
        <v>137</v>
      </c>
      <c r="E225" s="133" t="s">
        <v>373</v>
      </c>
      <c r="F225" s="134" t="s">
        <v>374</v>
      </c>
      <c r="G225" s="135" t="s">
        <v>366</v>
      </c>
      <c r="H225" s="136">
        <v>32</v>
      </c>
      <c r="I225" s="137"/>
      <c r="J225" s="138">
        <f>ROUND(I225*H225,2)</f>
        <v>0</v>
      </c>
      <c r="K225" s="134" t="s">
        <v>170</v>
      </c>
      <c r="L225" s="32"/>
      <c r="M225" s="139" t="s">
        <v>1</v>
      </c>
      <c r="N225" s="140" t="s">
        <v>42</v>
      </c>
      <c r="P225" s="141">
        <f>O225*H225</f>
        <v>0</v>
      </c>
      <c r="Q225" s="141">
        <v>4.555E-2</v>
      </c>
      <c r="R225" s="141">
        <f>Q225*H225</f>
        <v>1.4576</v>
      </c>
      <c r="S225" s="141">
        <v>0</v>
      </c>
      <c r="T225" s="142">
        <f>S225*H225</f>
        <v>0</v>
      </c>
      <c r="AR225" s="143" t="s">
        <v>155</v>
      </c>
      <c r="AT225" s="143" t="s">
        <v>137</v>
      </c>
      <c r="AU225" s="143" t="s">
        <v>87</v>
      </c>
      <c r="AY225" s="17" t="s">
        <v>134</v>
      </c>
      <c r="BE225" s="144">
        <f>IF(N225="základní",J225,0)</f>
        <v>0</v>
      </c>
      <c r="BF225" s="144">
        <f>IF(N225="snížená",J225,0)</f>
        <v>0</v>
      </c>
      <c r="BG225" s="144">
        <f>IF(N225="zákl. přenesená",J225,0)</f>
        <v>0</v>
      </c>
      <c r="BH225" s="144">
        <f>IF(N225="sníž. přenesená",J225,0)</f>
        <v>0</v>
      </c>
      <c r="BI225" s="144">
        <f>IF(N225="nulová",J225,0)</f>
        <v>0</v>
      </c>
      <c r="BJ225" s="17" t="s">
        <v>85</v>
      </c>
      <c r="BK225" s="144">
        <f>ROUND(I225*H225,2)</f>
        <v>0</v>
      </c>
      <c r="BL225" s="17" t="s">
        <v>155</v>
      </c>
      <c r="BM225" s="143" t="s">
        <v>375</v>
      </c>
    </row>
    <row r="226" spans="2:65" s="1" customFormat="1" ht="16.5" customHeight="1">
      <c r="B226" s="32"/>
      <c r="C226" s="132" t="s">
        <v>376</v>
      </c>
      <c r="D226" s="132" t="s">
        <v>137</v>
      </c>
      <c r="E226" s="133" t="s">
        <v>377</v>
      </c>
      <c r="F226" s="134" t="s">
        <v>378</v>
      </c>
      <c r="G226" s="135" t="s">
        <v>366</v>
      </c>
      <c r="H226" s="136">
        <v>40</v>
      </c>
      <c r="I226" s="137"/>
      <c r="J226" s="138">
        <f>ROUND(I226*H226,2)</f>
        <v>0</v>
      </c>
      <c r="K226" s="134" t="s">
        <v>170</v>
      </c>
      <c r="L226" s="32"/>
      <c r="M226" s="139" t="s">
        <v>1</v>
      </c>
      <c r="N226" s="140" t="s">
        <v>42</v>
      </c>
      <c r="P226" s="141">
        <f>O226*H226</f>
        <v>0</v>
      </c>
      <c r="Q226" s="141">
        <v>6.3549999999999995E-2</v>
      </c>
      <c r="R226" s="141">
        <f>Q226*H226</f>
        <v>2.5419999999999998</v>
      </c>
      <c r="S226" s="141">
        <v>0</v>
      </c>
      <c r="T226" s="142">
        <f>S226*H226</f>
        <v>0</v>
      </c>
      <c r="AR226" s="143" t="s">
        <v>155</v>
      </c>
      <c r="AT226" s="143" t="s">
        <v>137</v>
      </c>
      <c r="AU226" s="143" t="s">
        <v>87</v>
      </c>
      <c r="AY226" s="17" t="s">
        <v>134</v>
      </c>
      <c r="BE226" s="144">
        <f>IF(N226="základní",J226,0)</f>
        <v>0</v>
      </c>
      <c r="BF226" s="144">
        <f>IF(N226="snížená",J226,0)</f>
        <v>0</v>
      </c>
      <c r="BG226" s="144">
        <f>IF(N226="zákl. přenesená",J226,0)</f>
        <v>0</v>
      </c>
      <c r="BH226" s="144">
        <f>IF(N226="sníž. přenesená",J226,0)</f>
        <v>0</v>
      </c>
      <c r="BI226" s="144">
        <f>IF(N226="nulová",J226,0)</f>
        <v>0</v>
      </c>
      <c r="BJ226" s="17" t="s">
        <v>85</v>
      </c>
      <c r="BK226" s="144">
        <f>ROUND(I226*H226,2)</f>
        <v>0</v>
      </c>
      <c r="BL226" s="17" t="s">
        <v>155</v>
      </c>
      <c r="BM226" s="143" t="s">
        <v>379</v>
      </c>
    </row>
    <row r="227" spans="2:65" s="1" customFormat="1" ht="16.5" customHeight="1">
      <c r="B227" s="32"/>
      <c r="C227" s="132" t="s">
        <v>380</v>
      </c>
      <c r="D227" s="132" t="s">
        <v>137</v>
      </c>
      <c r="E227" s="133" t="s">
        <v>381</v>
      </c>
      <c r="F227" s="134" t="s">
        <v>382</v>
      </c>
      <c r="G227" s="135" t="s">
        <v>383</v>
      </c>
      <c r="H227" s="136">
        <v>27.5</v>
      </c>
      <c r="I227" s="137"/>
      <c r="J227" s="138">
        <f>ROUND(I227*H227,2)</f>
        <v>0</v>
      </c>
      <c r="K227" s="134" t="s">
        <v>170</v>
      </c>
      <c r="L227" s="32"/>
      <c r="M227" s="139" t="s">
        <v>1</v>
      </c>
      <c r="N227" s="140" t="s">
        <v>42</v>
      </c>
      <c r="P227" s="141">
        <f>O227*H227</f>
        <v>0</v>
      </c>
      <c r="Q227" s="141">
        <v>3.8000000000000002E-4</v>
      </c>
      <c r="R227" s="141">
        <f>Q227*H227</f>
        <v>1.0450000000000001E-2</v>
      </c>
      <c r="S227" s="141">
        <v>0</v>
      </c>
      <c r="T227" s="142">
        <f>S227*H227</f>
        <v>0</v>
      </c>
      <c r="AR227" s="143" t="s">
        <v>155</v>
      </c>
      <c r="AT227" s="143" t="s">
        <v>137</v>
      </c>
      <c r="AU227" s="143" t="s">
        <v>87</v>
      </c>
      <c r="AY227" s="17" t="s">
        <v>134</v>
      </c>
      <c r="BE227" s="144">
        <f>IF(N227="základní",J227,0)</f>
        <v>0</v>
      </c>
      <c r="BF227" s="144">
        <f>IF(N227="snížená",J227,0)</f>
        <v>0</v>
      </c>
      <c r="BG227" s="144">
        <f>IF(N227="zákl. přenesená",J227,0)</f>
        <v>0</v>
      </c>
      <c r="BH227" s="144">
        <f>IF(N227="sníž. přenesená",J227,0)</f>
        <v>0</v>
      </c>
      <c r="BI227" s="144">
        <f>IF(N227="nulová",J227,0)</f>
        <v>0</v>
      </c>
      <c r="BJ227" s="17" t="s">
        <v>85</v>
      </c>
      <c r="BK227" s="144">
        <f>ROUND(I227*H227,2)</f>
        <v>0</v>
      </c>
      <c r="BL227" s="17" t="s">
        <v>155</v>
      </c>
      <c r="BM227" s="143" t="s">
        <v>384</v>
      </c>
    </row>
    <row r="228" spans="2:65" s="12" customFormat="1" ht="11.25">
      <c r="B228" s="154"/>
      <c r="D228" s="145" t="s">
        <v>181</v>
      </c>
      <c r="E228" s="155" t="s">
        <v>1</v>
      </c>
      <c r="F228" s="156" t="s">
        <v>385</v>
      </c>
      <c r="H228" s="157">
        <v>27.5</v>
      </c>
      <c r="I228" s="158"/>
      <c r="L228" s="154"/>
      <c r="M228" s="159"/>
      <c r="T228" s="160"/>
      <c r="AT228" s="155" t="s">
        <v>181</v>
      </c>
      <c r="AU228" s="155" t="s">
        <v>87</v>
      </c>
      <c r="AV228" s="12" t="s">
        <v>87</v>
      </c>
      <c r="AW228" s="12" t="s">
        <v>32</v>
      </c>
      <c r="AX228" s="12" t="s">
        <v>85</v>
      </c>
      <c r="AY228" s="155" t="s">
        <v>134</v>
      </c>
    </row>
    <row r="229" spans="2:65" s="1" customFormat="1" ht="16.5" customHeight="1">
      <c r="B229" s="32"/>
      <c r="C229" s="132" t="s">
        <v>386</v>
      </c>
      <c r="D229" s="132" t="s">
        <v>137</v>
      </c>
      <c r="E229" s="133" t="s">
        <v>387</v>
      </c>
      <c r="F229" s="134" t="s">
        <v>388</v>
      </c>
      <c r="G229" s="135" t="s">
        <v>169</v>
      </c>
      <c r="H229" s="136">
        <v>3</v>
      </c>
      <c r="I229" s="137"/>
      <c r="J229" s="138">
        <f>ROUND(I229*H229,2)</f>
        <v>0</v>
      </c>
      <c r="K229" s="134" t="s">
        <v>170</v>
      </c>
      <c r="L229" s="32"/>
      <c r="M229" s="139" t="s">
        <v>1</v>
      </c>
      <c r="N229" s="140" t="s">
        <v>42</v>
      </c>
      <c r="P229" s="141">
        <f>O229*H229</f>
        <v>0</v>
      </c>
      <c r="Q229" s="141">
        <v>6.8479999999999999E-2</v>
      </c>
      <c r="R229" s="141">
        <f>Q229*H229</f>
        <v>0.20544000000000001</v>
      </c>
      <c r="S229" s="141">
        <v>0</v>
      </c>
      <c r="T229" s="142">
        <f>S229*H229</f>
        <v>0</v>
      </c>
      <c r="AR229" s="143" t="s">
        <v>155</v>
      </c>
      <c r="AT229" s="143" t="s">
        <v>137</v>
      </c>
      <c r="AU229" s="143" t="s">
        <v>87</v>
      </c>
      <c r="AY229" s="17" t="s">
        <v>134</v>
      </c>
      <c r="BE229" s="144">
        <f>IF(N229="základní",J229,0)</f>
        <v>0</v>
      </c>
      <c r="BF229" s="144">
        <f>IF(N229="snížená",J229,0)</f>
        <v>0</v>
      </c>
      <c r="BG229" s="144">
        <f>IF(N229="zákl. přenesená",J229,0)</f>
        <v>0</v>
      </c>
      <c r="BH229" s="144">
        <f>IF(N229="sníž. přenesená",J229,0)</f>
        <v>0</v>
      </c>
      <c r="BI229" s="144">
        <f>IF(N229="nulová",J229,0)</f>
        <v>0</v>
      </c>
      <c r="BJ229" s="17" t="s">
        <v>85</v>
      </c>
      <c r="BK229" s="144">
        <f>ROUND(I229*H229,2)</f>
        <v>0</v>
      </c>
      <c r="BL229" s="17" t="s">
        <v>155</v>
      </c>
      <c r="BM229" s="143" t="s">
        <v>389</v>
      </c>
    </row>
    <row r="230" spans="2:65" s="12" customFormat="1" ht="11.25">
      <c r="B230" s="154"/>
      <c r="D230" s="145" t="s">
        <v>181</v>
      </c>
      <c r="E230" s="155" t="s">
        <v>1</v>
      </c>
      <c r="F230" s="156" t="s">
        <v>390</v>
      </c>
      <c r="H230" s="157">
        <v>3</v>
      </c>
      <c r="I230" s="158"/>
      <c r="L230" s="154"/>
      <c r="M230" s="159"/>
      <c r="T230" s="160"/>
      <c r="AT230" s="155" t="s">
        <v>181</v>
      </c>
      <c r="AU230" s="155" t="s">
        <v>87</v>
      </c>
      <c r="AV230" s="12" t="s">
        <v>87</v>
      </c>
      <c r="AW230" s="12" t="s">
        <v>32</v>
      </c>
      <c r="AX230" s="12" t="s">
        <v>85</v>
      </c>
      <c r="AY230" s="155" t="s">
        <v>134</v>
      </c>
    </row>
    <row r="231" spans="2:65" s="1" customFormat="1" ht="16.5" customHeight="1">
      <c r="B231" s="32"/>
      <c r="C231" s="132" t="s">
        <v>391</v>
      </c>
      <c r="D231" s="132" t="s">
        <v>137</v>
      </c>
      <c r="E231" s="133" t="s">
        <v>392</v>
      </c>
      <c r="F231" s="134" t="s">
        <v>393</v>
      </c>
      <c r="G231" s="135" t="s">
        <v>169</v>
      </c>
      <c r="H231" s="136">
        <v>68.099999999999994</v>
      </c>
      <c r="I231" s="137"/>
      <c r="J231" s="138">
        <f>ROUND(I231*H231,2)</f>
        <v>0</v>
      </c>
      <c r="K231" s="134" t="s">
        <v>170</v>
      </c>
      <c r="L231" s="32"/>
      <c r="M231" s="139" t="s">
        <v>1</v>
      </c>
      <c r="N231" s="140" t="s">
        <v>42</v>
      </c>
      <c r="P231" s="141">
        <f>O231*H231</f>
        <v>0</v>
      </c>
      <c r="Q231" s="141">
        <v>9.4479999999999995E-2</v>
      </c>
      <c r="R231" s="141">
        <f>Q231*H231</f>
        <v>6.4340879999999991</v>
      </c>
      <c r="S231" s="141">
        <v>0</v>
      </c>
      <c r="T231" s="142">
        <f>S231*H231</f>
        <v>0</v>
      </c>
      <c r="AR231" s="143" t="s">
        <v>155</v>
      </c>
      <c r="AT231" s="143" t="s">
        <v>137</v>
      </c>
      <c r="AU231" s="143" t="s">
        <v>87</v>
      </c>
      <c r="AY231" s="17" t="s">
        <v>134</v>
      </c>
      <c r="BE231" s="144">
        <f>IF(N231="základní",J231,0)</f>
        <v>0</v>
      </c>
      <c r="BF231" s="144">
        <f>IF(N231="snížená",J231,0)</f>
        <v>0</v>
      </c>
      <c r="BG231" s="144">
        <f>IF(N231="zákl. přenesená",J231,0)</f>
        <v>0</v>
      </c>
      <c r="BH231" s="144">
        <f>IF(N231="sníž. přenesená",J231,0)</f>
        <v>0</v>
      </c>
      <c r="BI231" s="144">
        <f>IF(N231="nulová",J231,0)</f>
        <v>0</v>
      </c>
      <c r="BJ231" s="17" t="s">
        <v>85</v>
      </c>
      <c r="BK231" s="144">
        <f>ROUND(I231*H231,2)</f>
        <v>0</v>
      </c>
      <c r="BL231" s="17" t="s">
        <v>155</v>
      </c>
      <c r="BM231" s="143" t="s">
        <v>394</v>
      </c>
    </row>
    <row r="232" spans="2:65" s="12" customFormat="1" ht="11.25">
      <c r="B232" s="154"/>
      <c r="D232" s="145" t="s">
        <v>181</v>
      </c>
      <c r="E232" s="155" t="s">
        <v>1</v>
      </c>
      <c r="F232" s="156" t="s">
        <v>395</v>
      </c>
      <c r="H232" s="157">
        <v>15.1</v>
      </c>
      <c r="I232" s="158"/>
      <c r="L232" s="154"/>
      <c r="M232" s="159"/>
      <c r="T232" s="160"/>
      <c r="AT232" s="155" t="s">
        <v>181</v>
      </c>
      <c r="AU232" s="155" t="s">
        <v>87</v>
      </c>
      <c r="AV232" s="12" t="s">
        <v>87</v>
      </c>
      <c r="AW232" s="12" t="s">
        <v>32</v>
      </c>
      <c r="AX232" s="12" t="s">
        <v>77</v>
      </c>
      <c r="AY232" s="155" t="s">
        <v>134</v>
      </c>
    </row>
    <row r="233" spans="2:65" s="12" customFormat="1" ht="11.25">
      <c r="B233" s="154"/>
      <c r="D233" s="145" t="s">
        <v>181</v>
      </c>
      <c r="E233" s="155" t="s">
        <v>1</v>
      </c>
      <c r="F233" s="156" t="s">
        <v>396</v>
      </c>
      <c r="H233" s="157">
        <v>53</v>
      </c>
      <c r="I233" s="158"/>
      <c r="L233" s="154"/>
      <c r="M233" s="159"/>
      <c r="T233" s="160"/>
      <c r="AT233" s="155" t="s">
        <v>181</v>
      </c>
      <c r="AU233" s="155" t="s">
        <v>87</v>
      </c>
      <c r="AV233" s="12" t="s">
        <v>87</v>
      </c>
      <c r="AW233" s="12" t="s">
        <v>32</v>
      </c>
      <c r="AX233" s="12" t="s">
        <v>77</v>
      </c>
      <c r="AY233" s="155" t="s">
        <v>134</v>
      </c>
    </row>
    <row r="234" spans="2:65" s="13" customFormat="1" ht="11.25">
      <c r="B234" s="161"/>
      <c r="D234" s="145" t="s">
        <v>181</v>
      </c>
      <c r="E234" s="162" t="s">
        <v>1</v>
      </c>
      <c r="F234" s="163" t="s">
        <v>184</v>
      </c>
      <c r="H234" s="164">
        <v>68.099999999999994</v>
      </c>
      <c r="I234" s="165"/>
      <c r="L234" s="161"/>
      <c r="M234" s="166"/>
      <c r="T234" s="167"/>
      <c r="AT234" s="162" t="s">
        <v>181</v>
      </c>
      <c r="AU234" s="162" t="s">
        <v>87</v>
      </c>
      <c r="AV234" s="13" t="s">
        <v>155</v>
      </c>
      <c r="AW234" s="13" t="s">
        <v>32</v>
      </c>
      <c r="AX234" s="13" t="s">
        <v>85</v>
      </c>
      <c r="AY234" s="162" t="s">
        <v>134</v>
      </c>
    </row>
    <row r="235" spans="2:65" s="1" customFormat="1" ht="16.5" customHeight="1">
      <c r="B235" s="32"/>
      <c r="C235" s="132" t="s">
        <v>397</v>
      </c>
      <c r="D235" s="132" t="s">
        <v>137</v>
      </c>
      <c r="E235" s="133" t="s">
        <v>398</v>
      </c>
      <c r="F235" s="134" t="s">
        <v>399</v>
      </c>
      <c r="G235" s="135" t="s">
        <v>169</v>
      </c>
      <c r="H235" s="136">
        <v>103.3</v>
      </c>
      <c r="I235" s="137"/>
      <c r="J235" s="138">
        <f>ROUND(I235*H235,2)</f>
        <v>0</v>
      </c>
      <c r="K235" s="134" t="s">
        <v>170</v>
      </c>
      <c r="L235" s="32"/>
      <c r="M235" s="139" t="s">
        <v>1</v>
      </c>
      <c r="N235" s="140" t="s">
        <v>42</v>
      </c>
      <c r="P235" s="141">
        <f>O235*H235</f>
        <v>0</v>
      </c>
      <c r="Q235" s="141">
        <v>0.11396000000000001</v>
      </c>
      <c r="R235" s="141">
        <f>Q235*H235</f>
        <v>11.772068000000001</v>
      </c>
      <c r="S235" s="141">
        <v>0</v>
      </c>
      <c r="T235" s="142">
        <f>S235*H235</f>
        <v>0</v>
      </c>
      <c r="AR235" s="143" t="s">
        <v>155</v>
      </c>
      <c r="AT235" s="143" t="s">
        <v>137</v>
      </c>
      <c r="AU235" s="143" t="s">
        <v>87</v>
      </c>
      <c r="AY235" s="17" t="s">
        <v>134</v>
      </c>
      <c r="BE235" s="144">
        <f>IF(N235="základní",J235,0)</f>
        <v>0</v>
      </c>
      <c r="BF235" s="144">
        <f>IF(N235="snížená",J235,0)</f>
        <v>0</v>
      </c>
      <c r="BG235" s="144">
        <f>IF(N235="zákl. přenesená",J235,0)</f>
        <v>0</v>
      </c>
      <c r="BH235" s="144">
        <f>IF(N235="sníž. přenesená",J235,0)</f>
        <v>0</v>
      </c>
      <c r="BI235" s="144">
        <f>IF(N235="nulová",J235,0)</f>
        <v>0</v>
      </c>
      <c r="BJ235" s="17" t="s">
        <v>85</v>
      </c>
      <c r="BK235" s="144">
        <f>ROUND(I235*H235,2)</f>
        <v>0</v>
      </c>
      <c r="BL235" s="17" t="s">
        <v>155</v>
      </c>
      <c r="BM235" s="143" t="s">
        <v>400</v>
      </c>
    </row>
    <row r="236" spans="2:65" s="12" customFormat="1" ht="11.25">
      <c r="B236" s="154"/>
      <c r="D236" s="145" t="s">
        <v>181</v>
      </c>
      <c r="E236" s="155" t="s">
        <v>1</v>
      </c>
      <c r="F236" s="156" t="s">
        <v>401</v>
      </c>
      <c r="H236" s="157">
        <v>89.1</v>
      </c>
      <c r="I236" s="158"/>
      <c r="L236" s="154"/>
      <c r="M236" s="159"/>
      <c r="T236" s="160"/>
      <c r="AT236" s="155" t="s">
        <v>181</v>
      </c>
      <c r="AU236" s="155" t="s">
        <v>87</v>
      </c>
      <c r="AV236" s="12" t="s">
        <v>87</v>
      </c>
      <c r="AW236" s="12" t="s">
        <v>32</v>
      </c>
      <c r="AX236" s="12" t="s">
        <v>77</v>
      </c>
      <c r="AY236" s="155" t="s">
        <v>134</v>
      </c>
    </row>
    <row r="237" spans="2:65" s="12" customFormat="1" ht="11.25">
      <c r="B237" s="154"/>
      <c r="D237" s="145" t="s">
        <v>181</v>
      </c>
      <c r="E237" s="155" t="s">
        <v>1</v>
      </c>
      <c r="F237" s="156" t="s">
        <v>402</v>
      </c>
      <c r="H237" s="157">
        <v>14.2</v>
      </c>
      <c r="I237" s="158"/>
      <c r="L237" s="154"/>
      <c r="M237" s="159"/>
      <c r="T237" s="160"/>
      <c r="AT237" s="155" t="s">
        <v>181</v>
      </c>
      <c r="AU237" s="155" t="s">
        <v>87</v>
      </c>
      <c r="AV237" s="12" t="s">
        <v>87</v>
      </c>
      <c r="AW237" s="12" t="s">
        <v>32</v>
      </c>
      <c r="AX237" s="12" t="s">
        <v>77</v>
      </c>
      <c r="AY237" s="155" t="s">
        <v>134</v>
      </c>
    </row>
    <row r="238" spans="2:65" s="13" customFormat="1" ht="11.25">
      <c r="B238" s="161"/>
      <c r="D238" s="145" t="s">
        <v>181</v>
      </c>
      <c r="E238" s="162" t="s">
        <v>1</v>
      </c>
      <c r="F238" s="163" t="s">
        <v>184</v>
      </c>
      <c r="H238" s="164">
        <v>103.3</v>
      </c>
      <c r="I238" s="165"/>
      <c r="L238" s="161"/>
      <c r="M238" s="166"/>
      <c r="T238" s="167"/>
      <c r="AT238" s="162" t="s">
        <v>181</v>
      </c>
      <c r="AU238" s="162" t="s">
        <v>87</v>
      </c>
      <c r="AV238" s="13" t="s">
        <v>155</v>
      </c>
      <c r="AW238" s="13" t="s">
        <v>32</v>
      </c>
      <c r="AX238" s="13" t="s">
        <v>85</v>
      </c>
      <c r="AY238" s="162" t="s">
        <v>134</v>
      </c>
    </row>
    <row r="239" spans="2:65" s="1" customFormat="1" ht="16.5" customHeight="1">
      <c r="B239" s="32"/>
      <c r="C239" s="132" t="s">
        <v>403</v>
      </c>
      <c r="D239" s="132" t="s">
        <v>137</v>
      </c>
      <c r="E239" s="133" t="s">
        <v>404</v>
      </c>
      <c r="F239" s="134" t="s">
        <v>405</v>
      </c>
      <c r="G239" s="135" t="s">
        <v>169</v>
      </c>
      <c r="H239" s="136">
        <v>4.3</v>
      </c>
      <c r="I239" s="137"/>
      <c r="J239" s="138">
        <f>ROUND(I239*H239,2)</f>
        <v>0</v>
      </c>
      <c r="K239" s="134" t="s">
        <v>170</v>
      </c>
      <c r="L239" s="32"/>
      <c r="M239" s="139" t="s">
        <v>1</v>
      </c>
      <c r="N239" s="140" t="s">
        <v>42</v>
      </c>
      <c r="P239" s="141">
        <f>O239*H239</f>
        <v>0</v>
      </c>
      <c r="Q239" s="141">
        <v>5.4600000000000003E-2</v>
      </c>
      <c r="R239" s="141">
        <f>Q239*H239</f>
        <v>0.23477999999999999</v>
      </c>
      <c r="S239" s="141">
        <v>0</v>
      </c>
      <c r="T239" s="142">
        <f>S239*H239</f>
        <v>0</v>
      </c>
      <c r="AR239" s="143" t="s">
        <v>155</v>
      </c>
      <c r="AT239" s="143" t="s">
        <v>137</v>
      </c>
      <c r="AU239" s="143" t="s">
        <v>87</v>
      </c>
      <c r="AY239" s="17" t="s">
        <v>134</v>
      </c>
      <c r="BE239" s="144">
        <f>IF(N239="základní",J239,0)</f>
        <v>0</v>
      </c>
      <c r="BF239" s="144">
        <f>IF(N239="snížená",J239,0)</f>
        <v>0</v>
      </c>
      <c r="BG239" s="144">
        <f>IF(N239="zákl. přenesená",J239,0)</f>
        <v>0</v>
      </c>
      <c r="BH239" s="144">
        <f>IF(N239="sníž. přenesená",J239,0)</f>
        <v>0</v>
      </c>
      <c r="BI239" s="144">
        <f>IF(N239="nulová",J239,0)</f>
        <v>0</v>
      </c>
      <c r="BJ239" s="17" t="s">
        <v>85</v>
      </c>
      <c r="BK239" s="144">
        <f>ROUND(I239*H239,2)</f>
        <v>0</v>
      </c>
      <c r="BL239" s="17" t="s">
        <v>155</v>
      </c>
      <c r="BM239" s="143" t="s">
        <v>406</v>
      </c>
    </row>
    <row r="240" spans="2:65" s="12" customFormat="1" ht="11.25">
      <c r="B240" s="154"/>
      <c r="D240" s="145" t="s">
        <v>181</v>
      </c>
      <c r="E240" s="155" t="s">
        <v>1</v>
      </c>
      <c r="F240" s="156" t="s">
        <v>407</v>
      </c>
      <c r="H240" s="157">
        <v>1.69</v>
      </c>
      <c r="I240" s="158"/>
      <c r="L240" s="154"/>
      <c r="M240" s="159"/>
      <c r="T240" s="160"/>
      <c r="AT240" s="155" t="s">
        <v>181</v>
      </c>
      <c r="AU240" s="155" t="s">
        <v>87</v>
      </c>
      <c r="AV240" s="12" t="s">
        <v>87</v>
      </c>
      <c r="AW240" s="12" t="s">
        <v>32</v>
      </c>
      <c r="AX240" s="12" t="s">
        <v>77</v>
      </c>
      <c r="AY240" s="155" t="s">
        <v>134</v>
      </c>
    </row>
    <row r="241" spans="2:65" s="12" customFormat="1" ht="11.25">
      <c r="B241" s="154"/>
      <c r="D241" s="145" t="s">
        <v>181</v>
      </c>
      <c r="E241" s="155" t="s">
        <v>1</v>
      </c>
      <c r="F241" s="156" t="s">
        <v>408</v>
      </c>
      <c r="H241" s="157">
        <v>2.61</v>
      </c>
      <c r="I241" s="158"/>
      <c r="L241" s="154"/>
      <c r="M241" s="159"/>
      <c r="T241" s="160"/>
      <c r="AT241" s="155" t="s">
        <v>181</v>
      </c>
      <c r="AU241" s="155" t="s">
        <v>87</v>
      </c>
      <c r="AV241" s="12" t="s">
        <v>87</v>
      </c>
      <c r="AW241" s="12" t="s">
        <v>32</v>
      </c>
      <c r="AX241" s="12" t="s">
        <v>77</v>
      </c>
      <c r="AY241" s="155" t="s">
        <v>134</v>
      </c>
    </row>
    <row r="242" spans="2:65" s="13" customFormat="1" ht="11.25">
      <c r="B242" s="161"/>
      <c r="D242" s="145" t="s">
        <v>181</v>
      </c>
      <c r="E242" s="162" t="s">
        <v>1</v>
      </c>
      <c r="F242" s="163" t="s">
        <v>184</v>
      </c>
      <c r="H242" s="164">
        <v>4.3</v>
      </c>
      <c r="I242" s="165"/>
      <c r="L242" s="161"/>
      <c r="M242" s="166"/>
      <c r="T242" s="167"/>
      <c r="AT242" s="162" t="s">
        <v>181</v>
      </c>
      <c r="AU242" s="162" t="s">
        <v>87</v>
      </c>
      <c r="AV242" s="13" t="s">
        <v>155</v>
      </c>
      <c r="AW242" s="13" t="s">
        <v>32</v>
      </c>
      <c r="AX242" s="13" t="s">
        <v>85</v>
      </c>
      <c r="AY242" s="162" t="s">
        <v>134</v>
      </c>
    </row>
    <row r="243" spans="2:65" s="1" customFormat="1" ht="16.5" customHeight="1">
      <c r="B243" s="32"/>
      <c r="C243" s="132" t="s">
        <v>409</v>
      </c>
      <c r="D243" s="132" t="s">
        <v>137</v>
      </c>
      <c r="E243" s="133" t="s">
        <v>410</v>
      </c>
      <c r="F243" s="134" t="s">
        <v>411</v>
      </c>
      <c r="G243" s="135" t="s">
        <v>169</v>
      </c>
      <c r="H243" s="136">
        <v>4.8099999999999996</v>
      </c>
      <c r="I243" s="137"/>
      <c r="J243" s="138">
        <f>ROUND(I243*H243,2)</f>
        <v>0</v>
      </c>
      <c r="K243" s="134" t="s">
        <v>170</v>
      </c>
      <c r="L243" s="32"/>
      <c r="M243" s="139" t="s">
        <v>1</v>
      </c>
      <c r="N243" s="140" t="s">
        <v>42</v>
      </c>
      <c r="P243" s="141">
        <f>O243*H243</f>
        <v>0</v>
      </c>
      <c r="Q243" s="141">
        <v>6.4519999999999994E-2</v>
      </c>
      <c r="R243" s="141">
        <f>Q243*H243</f>
        <v>0.31034119999999993</v>
      </c>
      <c r="S243" s="141">
        <v>0</v>
      </c>
      <c r="T243" s="142">
        <f>S243*H243</f>
        <v>0</v>
      </c>
      <c r="AR243" s="143" t="s">
        <v>155</v>
      </c>
      <c r="AT243" s="143" t="s">
        <v>137</v>
      </c>
      <c r="AU243" s="143" t="s">
        <v>87</v>
      </c>
      <c r="AY243" s="17" t="s">
        <v>134</v>
      </c>
      <c r="BE243" s="144">
        <f>IF(N243="základní",J243,0)</f>
        <v>0</v>
      </c>
      <c r="BF243" s="144">
        <f>IF(N243="snížená",J243,0)</f>
        <v>0</v>
      </c>
      <c r="BG243" s="144">
        <f>IF(N243="zákl. přenesená",J243,0)</f>
        <v>0</v>
      </c>
      <c r="BH243" s="144">
        <f>IF(N243="sníž. přenesená",J243,0)</f>
        <v>0</v>
      </c>
      <c r="BI243" s="144">
        <f>IF(N243="nulová",J243,0)</f>
        <v>0</v>
      </c>
      <c r="BJ243" s="17" t="s">
        <v>85</v>
      </c>
      <c r="BK243" s="144">
        <f>ROUND(I243*H243,2)</f>
        <v>0</v>
      </c>
      <c r="BL243" s="17" t="s">
        <v>155</v>
      </c>
      <c r="BM243" s="143" t="s">
        <v>412</v>
      </c>
    </row>
    <row r="244" spans="2:65" s="12" customFormat="1" ht="11.25">
      <c r="B244" s="154"/>
      <c r="D244" s="145" t="s">
        <v>181</v>
      </c>
      <c r="E244" s="155" t="s">
        <v>1</v>
      </c>
      <c r="F244" s="156" t="s">
        <v>413</v>
      </c>
      <c r="H244" s="157">
        <v>4.8099999999999996</v>
      </c>
      <c r="I244" s="158"/>
      <c r="L244" s="154"/>
      <c r="M244" s="159"/>
      <c r="T244" s="160"/>
      <c r="AT244" s="155" t="s">
        <v>181</v>
      </c>
      <c r="AU244" s="155" t="s">
        <v>87</v>
      </c>
      <c r="AV244" s="12" t="s">
        <v>87</v>
      </c>
      <c r="AW244" s="12" t="s">
        <v>32</v>
      </c>
      <c r="AX244" s="12" t="s">
        <v>85</v>
      </c>
      <c r="AY244" s="155" t="s">
        <v>134</v>
      </c>
    </row>
    <row r="245" spans="2:65" s="1" customFormat="1" ht="16.5" customHeight="1">
      <c r="B245" s="32"/>
      <c r="C245" s="132" t="s">
        <v>414</v>
      </c>
      <c r="D245" s="132" t="s">
        <v>137</v>
      </c>
      <c r="E245" s="133" t="s">
        <v>415</v>
      </c>
      <c r="F245" s="134" t="s">
        <v>416</v>
      </c>
      <c r="G245" s="135" t="s">
        <v>383</v>
      </c>
      <c r="H245" s="136">
        <v>27.2</v>
      </c>
      <c r="I245" s="137"/>
      <c r="J245" s="138">
        <f>ROUND(I245*H245,2)</f>
        <v>0</v>
      </c>
      <c r="K245" s="134" t="s">
        <v>1</v>
      </c>
      <c r="L245" s="32"/>
      <c r="M245" s="139" t="s">
        <v>1</v>
      </c>
      <c r="N245" s="140" t="s">
        <v>42</v>
      </c>
      <c r="P245" s="141">
        <f>O245*H245</f>
        <v>0</v>
      </c>
      <c r="Q245" s="141">
        <v>7.0200000000000002E-3</v>
      </c>
      <c r="R245" s="141">
        <f>Q245*H245</f>
        <v>0.190944</v>
      </c>
      <c r="S245" s="141">
        <v>0</v>
      </c>
      <c r="T245" s="142">
        <f>S245*H245</f>
        <v>0</v>
      </c>
      <c r="AR245" s="143" t="s">
        <v>155</v>
      </c>
      <c r="AT245" s="143" t="s">
        <v>137</v>
      </c>
      <c r="AU245" s="143" t="s">
        <v>87</v>
      </c>
      <c r="AY245" s="17" t="s">
        <v>134</v>
      </c>
      <c r="BE245" s="144">
        <f>IF(N245="základní",J245,0)</f>
        <v>0</v>
      </c>
      <c r="BF245" s="144">
        <f>IF(N245="snížená",J245,0)</f>
        <v>0</v>
      </c>
      <c r="BG245" s="144">
        <f>IF(N245="zákl. přenesená",J245,0)</f>
        <v>0</v>
      </c>
      <c r="BH245" s="144">
        <f>IF(N245="sníž. přenesená",J245,0)</f>
        <v>0</v>
      </c>
      <c r="BI245" s="144">
        <f>IF(N245="nulová",J245,0)</f>
        <v>0</v>
      </c>
      <c r="BJ245" s="17" t="s">
        <v>85</v>
      </c>
      <c r="BK245" s="144">
        <f>ROUND(I245*H245,2)</f>
        <v>0</v>
      </c>
      <c r="BL245" s="17" t="s">
        <v>155</v>
      </c>
      <c r="BM245" s="143" t="s">
        <v>417</v>
      </c>
    </row>
    <row r="246" spans="2:65" s="12" customFormat="1" ht="11.25">
      <c r="B246" s="154"/>
      <c r="D246" s="145" t="s">
        <v>181</v>
      </c>
      <c r="E246" s="155" t="s">
        <v>1</v>
      </c>
      <c r="F246" s="156" t="s">
        <v>418</v>
      </c>
      <c r="H246" s="157">
        <v>27.2</v>
      </c>
      <c r="I246" s="158"/>
      <c r="L246" s="154"/>
      <c r="M246" s="159"/>
      <c r="T246" s="160"/>
      <c r="AT246" s="155" t="s">
        <v>181</v>
      </c>
      <c r="AU246" s="155" t="s">
        <v>87</v>
      </c>
      <c r="AV246" s="12" t="s">
        <v>87</v>
      </c>
      <c r="AW246" s="12" t="s">
        <v>32</v>
      </c>
      <c r="AX246" s="12" t="s">
        <v>85</v>
      </c>
      <c r="AY246" s="155" t="s">
        <v>134</v>
      </c>
    </row>
    <row r="247" spans="2:65" s="1" customFormat="1" ht="16.5" customHeight="1">
      <c r="B247" s="32"/>
      <c r="C247" s="174" t="s">
        <v>419</v>
      </c>
      <c r="D247" s="174" t="s">
        <v>420</v>
      </c>
      <c r="E247" s="175" t="s">
        <v>421</v>
      </c>
      <c r="F247" s="176" t="s">
        <v>422</v>
      </c>
      <c r="G247" s="177" t="s">
        <v>366</v>
      </c>
      <c r="H247" s="178">
        <v>14</v>
      </c>
      <c r="I247" s="179"/>
      <c r="J247" s="180">
        <f>ROUND(I247*H247,2)</f>
        <v>0</v>
      </c>
      <c r="K247" s="176" t="s">
        <v>170</v>
      </c>
      <c r="L247" s="181"/>
      <c r="M247" s="182" t="s">
        <v>1</v>
      </c>
      <c r="N247" s="183" t="s">
        <v>42</v>
      </c>
      <c r="P247" s="141">
        <f>O247*H247</f>
        <v>0</v>
      </c>
      <c r="Q247" s="141">
        <v>6.6000000000000003E-2</v>
      </c>
      <c r="R247" s="141">
        <f>Q247*H247</f>
        <v>0.92400000000000004</v>
      </c>
      <c r="S247" s="141">
        <v>0</v>
      </c>
      <c r="T247" s="142">
        <f>S247*H247</f>
        <v>0</v>
      </c>
      <c r="AR247" s="143" t="s">
        <v>204</v>
      </c>
      <c r="AT247" s="143" t="s">
        <v>420</v>
      </c>
      <c r="AU247" s="143" t="s">
        <v>87</v>
      </c>
      <c r="AY247" s="17" t="s">
        <v>134</v>
      </c>
      <c r="BE247" s="144">
        <f>IF(N247="základní",J247,0)</f>
        <v>0</v>
      </c>
      <c r="BF247" s="144">
        <f>IF(N247="snížená",J247,0)</f>
        <v>0</v>
      </c>
      <c r="BG247" s="144">
        <f>IF(N247="zákl. přenesená",J247,0)</f>
        <v>0</v>
      </c>
      <c r="BH247" s="144">
        <f>IF(N247="sníž. přenesená",J247,0)</f>
        <v>0</v>
      </c>
      <c r="BI247" s="144">
        <f>IF(N247="nulová",J247,0)</f>
        <v>0</v>
      </c>
      <c r="BJ247" s="17" t="s">
        <v>85</v>
      </c>
      <c r="BK247" s="144">
        <f>ROUND(I247*H247,2)</f>
        <v>0</v>
      </c>
      <c r="BL247" s="17" t="s">
        <v>155</v>
      </c>
      <c r="BM247" s="143" t="s">
        <v>423</v>
      </c>
    </row>
    <row r="248" spans="2:65" s="11" customFormat="1" ht="22.9" customHeight="1">
      <c r="B248" s="120"/>
      <c r="D248" s="121" t="s">
        <v>76</v>
      </c>
      <c r="E248" s="130" t="s">
        <v>155</v>
      </c>
      <c r="F248" s="130" t="s">
        <v>424</v>
      </c>
      <c r="I248" s="123"/>
      <c r="J248" s="131">
        <f>BK248</f>
        <v>0</v>
      </c>
      <c r="L248" s="120"/>
      <c r="M248" s="125"/>
      <c r="P248" s="126">
        <f>SUM(P249:P275)</f>
        <v>0</v>
      </c>
      <c r="R248" s="126">
        <f>SUM(R249:R275)</f>
        <v>17.670315440000007</v>
      </c>
      <c r="T248" s="127">
        <f>SUM(T249:T275)</f>
        <v>0</v>
      </c>
      <c r="AR248" s="121" t="s">
        <v>85</v>
      </c>
      <c r="AT248" s="128" t="s">
        <v>76</v>
      </c>
      <c r="AU248" s="128" t="s">
        <v>85</v>
      </c>
      <c r="AY248" s="121" t="s">
        <v>134</v>
      </c>
      <c r="BK248" s="129">
        <f>SUM(BK249:BK275)</f>
        <v>0</v>
      </c>
    </row>
    <row r="249" spans="2:65" s="1" customFormat="1" ht="16.5" customHeight="1">
      <c r="B249" s="32"/>
      <c r="C249" s="132" t="s">
        <v>425</v>
      </c>
      <c r="D249" s="132" t="s">
        <v>137</v>
      </c>
      <c r="E249" s="133" t="s">
        <v>426</v>
      </c>
      <c r="F249" s="134" t="s">
        <v>427</v>
      </c>
      <c r="G249" s="135" t="s">
        <v>179</v>
      </c>
      <c r="H249" s="136">
        <v>0.504</v>
      </c>
      <c r="I249" s="137"/>
      <c r="J249" s="138">
        <f>ROUND(I249*H249,2)</f>
        <v>0</v>
      </c>
      <c r="K249" s="134" t="s">
        <v>170</v>
      </c>
      <c r="L249" s="32"/>
      <c r="M249" s="139" t="s">
        <v>1</v>
      </c>
      <c r="N249" s="140" t="s">
        <v>42</v>
      </c>
      <c r="P249" s="141">
        <f>O249*H249</f>
        <v>0</v>
      </c>
      <c r="Q249" s="141">
        <v>2.5019399999999998</v>
      </c>
      <c r="R249" s="141">
        <f>Q249*H249</f>
        <v>1.2609777599999998</v>
      </c>
      <c r="S249" s="141">
        <v>0</v>
      </c>
      <c r="T249" s="142">
        <f>S249*H249</f>
        <v>0</v>
      </c>
      <c r="AR249" s="143" t="s">
        <v>155</v>
      </c>
      <c r="AT249" s="143" t="s">
        <v>137</v>
      </c>
      <c r="AU249" s="143" t="s">
        <v>87</v>
      </c>
      <c r="AY249" s="17" t="s">
        <v>134</v>
      </c>
      <c r="BE249" s="144">
        <f>IF(N249="základní",J249,0)</f>
        <v>0</v>
      </c>
      <c r="BF249" s="144">
        <f>IF(N249="snížená",J249,0)</f>
        <v>0</v>
      </c>
      <c r="BG249" s="144">
        <f>IF(N249="zákl. přenesená",J249,0)</f>
        <v>0</v>
      </c>
      <c r="BH249" s="144">
        <f>IF(N249="sníž. přenesená",J249,0)</f>
        <v>0</v>
      </c>
      <c r="BI249" s="144">
        <f>IF(N249="nulová",J249,0)</f>
        <v>0</v>
      </c>
      <c r="BJ249" s="17" t="s">
        <v>85</v>
      </c>
      <c r="BK249" s="144">
        <f>ROUND(I249*H249,2)</f>
        <v>0</v>
      </c>
      <c r="BL249" s="17" t="s">
        <v>155</v>
      </c>
      <c r="BM249" s="143" t="s">
        <v>428</v>
      </c>
    </row>
    <row r="250" spans="2:65" s="12" customFormat="1" ht="11.25">
      <c r="B250" s="154"/>
      <c r="D250" s="145" t="s">
        <v>181</v>
      </c>
      <c r="E250" s="155" t="s">
        <v>1</v>
      </c>
      <c r="F250" s="156" t="s">
        <v>429</v>
      </c>
      <c r="H250" s="157">
        <v>0.504</v>
      </c>
      <c r="I250" s="158"/>
      <c r="L250" s="154"/>
      <c r="M250" s="159"/>
      <c r="T250" s="160"/>
      <c r="AT250" s="155" t="s">
        <v>181</v>
      </c>
      <c r="AU250" s="155" t="s">
        <v>87</v>
      </c>
      <c r="AV250" s="12" t="s">
        <v>87</v>
      </c>
      <c r="AW250" s="12" t="s">
        <v>32</v>
      </c>
      <c r="AX250" s="12" t="s">
        <v>85</v>
      </c>
      <c r="AY250" s="155" t="s">
        <v>134</v>
      </c>
    </row>
    <row r="251" spans="2:65" s="1" customFormat="1" ht="16.5" customHeight="1">
      <c r="B251" s="32"/>
      <c r="C251" s="132" t="s">
        <v>430</v>
      </c>
      <c r="D251" s="132" t="s">
        <v>137</v>
      </c>
      <c r="E251" s="133" t="s">
        <v>431</v>
      </c>
      <c r="F251" s="134" t="s">
        <v>432</v>
      </c>
      <c r="G251" s="135" t="s">
        <v>169</v>
      </c>
      <c r="H251" s="136">
        <v>4.8</v>
      </c>
      <c r="I251" s="137"/>
      <c r="J251" s="138">
        <f>ROUND(I251*H251,2)</f>
        <v>0</v>
      </c>
      <c r="K251" s="134" t="s">
        <v>170</v>
      </c>
      <c r="L251" s="32"/>
      <c r="M251" s="139" t="s">
        <v>1</v>
      </c>
      <c r="N251" s="140" t="s">
        <v>42</v>
      </c>
      <c r="P251" s="141">
        <f>O251*H251</f>
        <v>0</v>
      </c>
      <c r="Q251" s="141">
        <v>6.6299999999999996E-3</v>
      </c>
      <c r="R251" s="141">
        <f>Q251*H251</f>
        <v>3.1823999999999998E-2</v>
      </c>
      <c r="S251" s="141">
        <v>0</v>
      </c>
      <c r="T251" s="142">
        <f>S251*H251</f>
        <v>0</v>
      </c>
      <c r="AR251" s="143" t="s">
        <v>155</v>
      </c>
      <c r="AT251" s="143" t="s">
        <v>137</v>
      </c>
      <c r="AU251" s="143" t="s">
        <v>87</v>
      </c>
      <c r="AY251" s="17" t="s">
        <v>134</v>
      </c>
      <c r="BE251" s="144">
        <f>IF(N251="základní",J251,0)</f>
        <v>0</v>
      </c>
      <c r="BF251" s="144">
        <f>IF(N251="snížená",J251,0)</f>
        <v>0</v>
      </c>
      <c r="BG251" s="144">
        <f>IF(N251="zákl. přenesená",J251,0)</f>
        <v>0</v>
      </c>
      <c r="BH251" s="144">
        <f>IF(N251="sníž. přenesená",J251,0)</f>
        <v>0</v>
      </c>
      <c r="BI251" s="144">
        <f>IF(N251="nulová",J251,0)</f>
        <v>0</v>
      </c>
      <c r="BJ251" s="17" t="s">
        <v>85</v>
      </c>
      <c r="BK251" s="144">
        <f>ROUND(I251*H251,2)</f>
        <v>0</v>
      </c>
      <c r="BL251" s="17" t="s">
        <v>155</v>
      </c>
      <c r="BM251" s="143" t="s">
        <v>433</v>
      </c>
    </row>
    <row r="252" spans="2:65" s="12" customFormat="1" ht="11.25">
      <c r="B252" s="154"/>
      <c r="D252" s="145" t="s">
        <v>181</v>
      </c>
      <c r="E252" s="155" t="s">
        <v>1</v>
      </c>
      <c r="F252" s="156" t="s">
        <v>434</v>
      </c>
      <c r="H252" s="157">
        <v>4.8</v>
      </c>
      <c r="I252" s="158"/>
      <c r="L252" s="154"/>
      <c r="M252" s="159"/>
      <c r="T252" s="160"/>
      <c r="AT252" s="155" t="s">
        <v>181</v>
      </c>
      <c r="AU252" s="155" t="s">
        <v>87</v>
      </c>
      <c r="AV252" s="12" t="s">
        <v>87</v>
      </c>
      <c r="AW252" s="12" t="s">
        <v>32</v>
      </c>
      <c r="AX252" s="12" t="s">
        <v>85</v>
      </c>
      <c r="AY252" s="155" t="s">
        <v>134</v>
      </c>
    </row>
    <row r="253" spans="2:65" s="1" customFormat="1" ht="16.5" customHeight="1">
      <c r="B253" s="32"/>
      <c r="C253" s="132" t="s">
        <v>435</v>
      </c>
      <c r="D253" s="132" t="s">
        <v>137</v>
      </c>
      <c r="E253" s="133" t="s">
        <v>436</v>
      </c>
      <c r="F253" s="134" t="s">
        <v>437</v>
      </c>
      <c r="G253" s="135" t="s">
        <v>169</v>
      </c>
      <c r="H253" s="136">
        <v>4.8</v>
      </c>
      <c r="I253" s="137"/>
      <c r="J253" s="138">
        <f>ROUND(I253*H253,2)</f>
        <v>0</v>
      </c>
      <c r="K253" s="134" t="s">
        <v>170</v>
      </c>
      <c r="L253" s="32"/>
      <c r="M253" s="139" t="s">
        <v>1</v>
      </c>
      <c r="N253" s="140" t="s">
        <v>42</v>
      </c>
      <c r="P253" s="141">
        <f>O253*H253</f>
        <v>0</v>
      </c>
      <c r="Q253" s="141">
        <v>0</v>
      </c>
      <c r="R253" s="141">
        <f>Q253*H253</f>
        <v>0</v>
      </c>
      <c r="S253" s="141">
        <v>0</v>
      </c>
      <c r="T253" s="142">
        <f>S253*H253</f>
        <v>0</v>
      </c>
      <c r="AR253" s="143" t="s">
        <v>155</v>
      </c>
      <c r="AT253" s="143" t="s">
        <v>137</v>
      </c>
      <c r="AU253" s="143" t="s">
        <v>87</v>
      </c>
      <c r="AY253" s="17" t="s">
        <v>134</v>
      </c>
      <c r="BE253" s="144">
        <f>IF(N253="základní",J253,0)</f>
        <v>0</v>
      </c>
      <c r="BF253" s="144">
        <f>IF(N253="snížená",J253,0)</f>
        <v>0</v>
      </c>
      <c r="BG253" s="144">
        <f>IF(N253="zákl. přenesená",J253,0)</f>
        <v>0</v>
      </c>
      <c r="BH253" s="144">
        <f>IF(N253="sníž. přenesená",J253,0)</f>
        <v>0</v>
      </c>
      <c r="BI253" s="144">
        <f>IF(N253="nulová",J253,0)</f>
        <v>0</v>
      </c>
      <c r="BJ253" s="17" t="s">
        <v>85</v>
      </c>
      <c r="BK253" s="144">
        <f>ROUND(I253*H253,2)</f>
        <v>0</v>
      </c>
      <c r="BL253" s="17" t="s">
        <v>155</v>
      </c>
      <c r="BM253" s="143" t="s">
        <v>438</v>
      </c>
    </row>
    <row r="254" spans="2:65" s="1" customFormat="1" ht="16.5" customHeight="1">
      <c r="B254" s="32"/>
      <c r="C254" s="132" t="s">
        <v>439</v>
      </c>
      <c r="D254" s="132" t="s">
        <v>137</v>
      </c>
      <c r="E254" s="133" t="s">
        <v>440</v>
      </c>
      <c r="F254" s="134" t="s">
        <v>441</v>
      </c>
      <c r="G254" s="135" t="s">
        <v>169</v>
      </c>
      <c r="H254" s="136">
        <v>1.26</v>
      </c>
      <c r="I254" s="137"/>
      <c r="J254" s="138">
        <f>ROUND(I254*H254,2)</f>
        <v>0</v>
      </c>
      <c r="K254" s="134" t="s">
        <v>170</v>
      </c>
      <c r="L254" s="32"/>
      <c r="M254" s="139" t="s">
        <v>1</v>
      </c>
      <c r="N254" s="140" t="s">
        <v>42</v>
      </c>
      <c r="P254" s="141">
        <f>O254*H254</f>
        <v>0</v>
      </c>
      <c r="Q254" s="141">
        <v>1.34E-3</v>
      </c>
      <c r="R254" s="141">
        <f>Q254*H254</f>
        <v>1.6884000000000001E-3</v>
      </c>
      <c r="S254" s="141">
        <v>0</v>
      </c>
      <c r="T254" s="142">
        <f>S254*H254</f>
        <v>0</v>
      </c>
      <c r="AR254" s="143" t="s">
        <v>155</v>
      </c>
      <c r="AT254" s="143" t="s">
        <v>137</v>
      </c>
      <c r="AU254" s="143" t="s">
        <v>87</v>
      </c>
      <c r="AY254" s="17" t="s">
        <v>134</v>
      </c>
      <c r="BE254" s="144">
        <f>IF(N254="základní",J254,0)</f>
        <v>0</v>
      </c>
      <c r="BF254" s="144">
        <f>IF(N254="snížená",J254,0)</f>
        <v>0</v>
      </c>
      <c r="BG254" s="144">
        <f>IF(N254="zákl. přenesená",J254,0)</f>
        <v>0</v>
      </c>
      <c r="BH254" s="144">
        <f>IF(N254="sníž. přenesená",J254,0)</f>
        <v>0</v>
      </c>
      <c r="BI254" s="144">
        <f>IF(N254="nulová",J254,0)</f>
        <v>0</v>
      </c>
      <c r="BJ254" s="17" t="s">
        <v>85</v>
      </c>
      <c r="BK254" s="144">
        <f>ROUND(I254*H254,2)</f>
        <v>0</v>
      </c>
      <c r="BL254" s="17" t="s">
        <v>155</v>
      </c>
      <c r="BM254" s="143" t="s">
        <v>442</v>
      </c>
    </row>
    <row r="255" spans="2:65" s="12" customFormat="1" ht="11.25">
      <c r="B255" s="154"/>
      <c r="D255" s="145" t="s">
        <v>181</v>
      </c>
      <c r="E255" s="155" t="s">
        <v>1</v>
      </c>
      <c r="F255" s="156" t="s">
        <v>443</v>
      </c>
      <c r="H255" s="157">
        <v>1.26</v>
      </c>
      <c r="I255" s="158"/>
      <c r="L255" s="154"/>
      <c r="M255" s="159"/>
      <c r="T255" s="160"/>
      <c r="AT255" s="155" t="s">
        <v>181</v>
      </c>
      <c r="AU255" s="155" t="s">
        <v>87</v>
      </c>
      <c r="AV255" s="12" t="s">
        <v>87</v>
      </c>
      <c r="AW255" s="12" t="s">
        <v>32</v>
      </c>
      <c r="AX255" s="12" t="s">
        <v>85</v>
      </c>
      <c r="AY255" s="155" t="s">
        <v>134</v>
      </c>
    </row>
    <row r="256" spans="2:65" s="1" customFormat="1" ht="16.5" customHeight="1">
      <c r="B256" s="32"/>
      <c r="C256" s="132" t="s">
        <v>444</v>
      </c>
      <c r="D256" s="132" t="s">
        <v>137</v>
      </c>
      <c r="E256" s="133" t="s">
        <v>445</v>
      </c>
      <c r="F256" s="134" t="s">
        <v>446</v>
      </c>
      <c r="G256" s="135" t="s">
        <v>169</v>
      </c>
      <c r="H256" s="136">
        <v>1.26</v>
      </c>
      <c r="I256" s="137"/>
      <c r="J256" s="138">
        <f>ROUND(I256*H256,2)</f>
        <v>0</v>
      </c>
      <c r="K256" s="134" t="s">
        <v>170</v>
      </c>
      <c r="L256" s="32"/>
      <c r="M256" s="139" t="s">
        <v>1</v>
      </c>
      <c r="N256" s="140" t="s">
        <v>42</v>
      </c>
      <c r="P256" s="141">
        <f>O256*H256</f>
        <v>0</v>
      </c>
      <c r="Q256" s="141">
        <v>0</v>
      </c>
      <c r="R256" s="141">
        <f>Q256*H256</f>
        <v>0</v>
      </c>
      <c r="S256" s="141">
        <v>0</v>
      </c>
      <c r="T256" s="142">
        <f>S256*H256</f>
        <v>0</v>
      </c>
      <c r="AR256" s="143" t="s">
        <v>155</v>
      </c>
      <c r="AT256" s="143" t="s">
        <v>137</v>
      </c>
      <c r="AU256" s="143" t="s">
        <v>87</v>
      </c>
      <c r="AY256" s="17" t="s">
        <v>134</v>
      </c>
      <c r="BE256" s="144">
        <f>IF(N256="základní",J256,0)</f>
        <v>0</v>
      </c>
      <c r="BF256" s="144">
        <f>IF(N256="snížená",J256,0)</f>
        <v>0</v>
      </c>
      <c r="BG256" s="144">
        <f>IF(N256="zákl. přenesená",J256,0)</f>
        <v>0</v>
      </c>
      <c r="BH256" s="144">
        <f>IF(N256="sníž. přenesená",J256,0)</f>
        <v>0</v>
      </c>
      <c r="BI256" s="144">
        <f>IF(N256="nulová",J256,0)</f>
        <v>0</v>
      </c>
      <c r="BJ256" s="17" t="s">
        <v>85</v>
      </c>
      <c r="BK256" s="144">
        <f>ROUND(I256*H256,2)</f>
        <v>0</v>
      </c>
      <c r="BL256" s="17" t="s">
        <v>155</v>
      </c>
      <c r="BM256" s="143" t="s">
        <v>447</v>
      </c>
    </row>
    <row r="257" spans="2:65" s="1" customFormat="1" ht="16.5" customHeight="1">
      <c r="B257" s="32"/>
      <c r="C257" s="132" t="s">
        <v>448</v>
      </c>
      <c r="D257" s="132" t="s">
        <v>137</v>
      </c>
      <c r="E257" s="133" t="s">
        <v>449</v>
      </c>
      <c r="F257" s="134" t="s">
        <v>450</v>
      </c>
      <c r="G257" s="135" t="s">
        <v>207</v>
      </c>
      <c r="H257" s="136">
        <v>0.09</v>
      </c>
      <c r="I257" s="137"/>
      <c r="J257" s="138">
        <f>ROUND(I257*H257,2)</f>
        <v>0</v>
      </c>
      <c r="K257" s="134" t="s">
        <v>170</v>
      </c>
      <c r="L257" s="32"/>
      <c r="M257" s="139" t="s">
        <v>1</v>
      </c>
      <c r="N257" s="140" t="s">
        <v>42</v>
      </c>
      <c r="P257" s="141">
        <f>O257*H257</f>
        <v>0</v>
      </c>
      <c r="Q257" s="141">
        <v>1.0551200000000001</v>
      </c>
      <c r="R257" s="141">
        <f>Q257*H257</f>
        <v>9.4960799999999998E-2</v>
      </c>
      <c r="S257" s="141">
        <v>0</v>
      </c>
      <c r="T257" s="142">
        <f>S257*H257</f>
        <v>0</v>
      </c>
      <c r="AR257" s="143" t="s">
        <v>155</v>
      </c>
      <c r="AT257" s="143" t="s">
        <v>137</v>
      </c>
      <c r="AU257" s="143" t="s">
        <v>87</v>
      </c>
      <c r="AY257" s="17" t="s">
        <v>134</v>
      </c>
      <c r="BE257" s="144">
        <f>IF(N257="základní",J257,0)</f>
        <v>0</v>
      </c>
      <c r="BF257" s="144">
        <f>IF(N257="snížená",J257,0)</f>
        <v>0</v>
      </c>
      <c r="BG257" s="144">
        <f>IF(N257="zákl. přenesená",J257,0)</f>
        <v>0</v>
      </c>
      <c r="BH257" s="144">
        <f>IF(N257="sníž. přenesená",J257,0)</f>
        <v>0</v>
      </c>
      <c r="BI257" s="144">
        <f>IF(N257="nulová",J257,0)</f>
        <v>0</v>
      </c>
      <c r="BJ257" s="17" t="s">
        <v>85</v>
      </c>
      <c r="BK257" s="144">
        <f>ROUND(I257*H257,2)</f>
        <v>0</v>
      </c>
      <c r="BL257" s="17" t="s">
        <v>155</v>
      </c>
      <c r="BM257" s="143" t="s">
        <v>451</v>
      </c>
    </row>
    <row r="258" spans="2:65" s="1" customFormat="1" ht="16.5" customHeight="1">
      <c r="B258" s="32"/>
      <c r="C258" s="132" t="s">
        <v>452</v>
      </c>
      <c r="D258" s="132" t="s">
        <v>137</v>
      </c>
      <c r="E258" s="133" t="s">
        <v>453</v>
      </c>
      <c r="F258" s="134" t="s">
        <v>454</v>
      </c>
      <c r="G258" s="135" t="s">
        <v>179</v>
      </c>
      <c r="H258" s="136">
        <v>5.8559999999999999</v>
      </c>
      <c r="I258" s="137"/>
      <c r="J258" s="138">
        <f>ROUND(I258*H258,2)</f>
        <v>0</v>
      </c>
      <c r="K258" s="134" t="s">
        <v>170</v>
      </c>
      <c r="L258" s="32"/>
      <c r="M258" s="139" t="s">
        <v>1</v>
      </c>
      <c r="N258" s="140" t="s">
        <v>42</v>
      </c>
      <c r="P258" s="141">
        <f>O258*H258</f>
        <v>0</v>
      </c>
      <c r="Q258" s="141">
        <v>2.5019800000000001</v>
      </c>
      <c r="R258" s="141">
        <f>Q258*H258</f>
        <v>14.651594880000001</v>
      </c>
      <c r="S258" s="141">
        <v>0</v>
      </c>
      <c r="T258" s="142">
        <f>S258*H258</f>
        <v>0</v>
      </c>
      <c r="AR258" s="143" t="s">
        <v>155</v>
      </c>
      <c r="AT258" s="143" t="s">
        <v>137</v>
      </c>
      <c r="AU258" s="143" t="s">
        <v>87</v>
      </c>
      <c r="AY258" s="17" t="s">
        <v>134</v>
      </c>
      <c r="BE258" s="144">
        <f>IF(N258="základní",J258,0)</f>
        <v>0</v>
      </c>
      <c r="BF258" s="144">
        <f>IF(N258="snížená",J258,0)</f>
        <v>0</v>
      </c>
      <c r="BG258" s="144">
        <f>IF(N258="zákl. přenesená",J258,0)</f>
        <v>0</v>
      </c>
      <c r="BH258" s="144">
        <f>IF(N258="sníž. přenesená",J258,0)</f>
        <v>0</v>
      </c>
      <c r="BI258" s="144">
        <f>IF(N258="nulová",J258,0)</f>
        <v>0</v>
      </c>
      <c r="BJ258" s="17" t="s">
        <v>85</v>
      </c>
      <c r="BK258" s="144">
        <f>ROUND(I258*H258,2)</f>
        <v>0</v>
      </c>
      <c r="BL258" s="17" t="s">
        <v>155</v>
      </c>
      <c r="BM258" s="143" t="s">
        <v>455</v>
      </c>
    </row>
    <row r="259" spans="2:65" s="12" customFormat="1" ht="11.25">
      <c r="B259" s="154"/>
      <c r="D259" s="145" t="s">
        <v>181</v>
      </c>
      <c r="E259" s="155" t="s">
        <v>1</v>
      </c>
      <c r="F259" s="156" t="s">
        <v>456</v>
      </c>
      <c r="H259" s="157">
        <v>4.8650000000000002</v>
      </c>
      <c r="I259" s="158"/>
      <c r="L259" s="154"/>
      <c r="M259" s="159"/>
      <c r="T259" s="160"/>
      <c r="AT259" s="155" t="s">
        <v>181</v>
      </c>
      <c r="AU259" s="155" t="s">
        <v>87</v>
      </c>
      <c r="AV259" s="12" t="s">
        <v>87</v>
      </c>
      <c r="AW259" s="12" t="s">
        <v>32</v>
      </c>
      <c r="AX259" s="12" t="s">
        <v>77</v>
      </c>
      <c r="AY259" s="155" t="s">
        <v>134</v>
      </c>
    </row>
    <row r="260" spans="2:65" s="12" customFormat="1" ht="11.25">
      <c r="B260" s="154"/>
      <c r="D260" s="145" t="s">
        <v>181</v>
      </c>
      <c r="E260" s="155" t="s">
        <v>1</v>
      </c>
      <c r="F260" s="156" t="s">
        <v>457</v>
      </c>
      <c r="H260" s="157">
        <v>0.68500000000000005</v>
      </c>
      <c r="I260" s="158"/>
      <c r="L260" s="154"/>
      <c r="M260" s="159"/>
      <c r="T260" s="160"/>
      <c r="AT260" s="155" t="s">
        <v>181</v>
      </c>
      <c r="AU260" s="155" t="s">
        <v>87</v>
      </c>
      <c r="AV260" s="12" t="s">
        <v>87</v>
      </c>
      <c r="AW260" s="12" t="s">
        <v>32</v>
      </c>
      <c r="AX260" s="12" t="s">
        <v>77</v>
      </c>
      <c r="AY260" s="155" t="s">
        <v>134</v>
      </c>
    </row>
    <row r="261" spans="2:65" s="12" customFormat="1" ht="11.25">
      <c r="B261" s="154"/>
      <c r="D261" s="145" t="s">
        <v>181</v>
      </c>
      <c r="E261" s="155" t="s">
        <v>1</v>
      </c>
      <c r="F261" s="156" t="s">
        <v>458</v>
      </c>
      <c r="H261" s="157">
        <v>0.30599999999999999</v>
      </c>
      <c r="I261" s="158"/>
      <c r="L261" s="154"/>
      <c r="M261" s="159"/>
      <c r="T261" s="160"/>
      <c r="AT261" s="155" t="s">
        <v>181</v>
      </c>
      <c r="AU261" s="155" t="s">
        <v>87</v>
      </c>
      <c r="AV261" s="12" t="s">
        <v>87</v>
      </c>
      <c r="AW261" s="12" t="s">
        <v>32</v>
      </c>
      <c r="AX261" s="12" t="s">
        <v>77</v>
      </c>
      <c r="AY261" s="155" t="s">
        <v>134</v>
      </c>
    </row>
    <row r="262" spans="2:65" s="13" customFormat="1" ht="11.25">
      <c r="B262" s="161"/>
      <c r="D262" s="145" t="s">
        <v>181</v>
      </c>
      <c r="E262" s="162" t="s">
        <v>1</v>
      </c>
      <c r="F262" s="163" t="s">
        <v>184</v>
      </c>
      <c r="H262" s="164">
        <v>5.8560000000000008</v>
      </c>
      <c r="I262" s="165"/>
      <c r="L262" s="161"/>
      <c r="M262" s="166"/>
      <c r="T262" s="167"/>
      <c r="AT262" s="162" t="s">
        <v>181</v>
      </c>
      <c r="AU262" s="162" t="s">
        <v>87</v>
      </c>
      <c r="AV262" s="13" t="s">
        <v>155</v>
      </c>
      <c r="AW262" s="13" t="s">
        <v>32</v>
      </c>
      <c r="AX262" s="13" t="s">
        <v>85</v>
      </c>
      <c r="AY262" s="162" t="s">
        <v>134</v>
      </c>
    </row>
    <row r="263" spans="2:65" s="1" customFormat="1" ht="16.5" customHeight="1">
      <c r="B263" s="32"/>
      <c r="C263" s="132" t="s">
        <v>459</v>
      </c>
      <c r="D263" s="132" t="s">
        <v>137</v>
      </c>
      <c r="E263" s="133" t="s">
        <v>460</v>
      </c>
      <c r="F263" s="134" t="s">
        <v>461</v>
      </c>
      <c r="G263" s="135" t="s">
        <v>169</v>
      </c>
      <c r="H263" s="136">
        <v>49.85</v>
      </c>
      <c r="I263" s="137"/>
      <c r="J263" s="138">
        <f>ROUND(I263*H263,2)</f>
        <v>0</v>
      </c>
      <c r="K263" s="134" t="s">
        <v>170</v>
      </c>
      <c r="L263" s="32"/>
      <c r="M263" s="139" t="s">
        <v>1</v>
      </c>
      <c r="N263" s="140" t="s">
        <v>42</v>
      </c>
      <c r="P263" s="141">
        <f>O263*H263</f>
        <v>0</v>
      </c>
      <c r="Q263" s="141">
        <v>1.1169999999999999E-2</v>
      </c>
      <c r="R263" s="141">
        <f>Q263*H263</f>
        <v>0.55682449999999994</v>
      </c>
      <c r="S263" s="141">
        <v>0</v>
      </c>
      <c r="T263" s="142">
        <f>S263*H263</f>
        <v>0</v>
      </c>
      <c r="AR263" s="143" t="s">
        <v>155</v>
      </c>
      <c r="AT263" s="143" t="s">
        <v>137</v>
      </c>
      <c r="AU263" s="143" t="s">
        <v>87</v>
      </c>
      <c r="AY263" s="17" t="s">
        <v>134</v>
      </c>
      <c r="BE263" s="144">
        <f>IF(N263="základní",J263,0)</f>
        <v>0</v>
      </c>
      <c r="BF263" s="144">
        <f>IF(N263="snížená",J263,0)</f>
        <v>0</v>
      </c>
      <c r="BG263" s="144">
        <f>IF(N263="zákl. přenesená",J263,0)</f>
        <v>0</v>
      </c>
      <c r="BH263" s="144">
        <f>IF(N263="sníž. přenesená",J263,0)</f>
        <v>0</v>
      </c>
      <c r="BI263" s="144">
        <f>IF(N263="nulová",J263,0)</f>
        <v>0</v>
      </c>
      <c r="BJ263" s="17" t="s">
        <v>85</v>
      </c>
      <c r="BK263" s="144">
        <f>ROUND(I263*H263,2)</f>
        <v>0</v>
      </c>
      <c r="BL263" s="17" t="s">
        <v>155</v>
      </c>
      <c r="BM263" s="143" t="s">
        <v>462</v>
      </c>
    </row>
    <row r="264" spans="2:65" s="12" customFormat="1" ht="11.25">
      <c r="B264" s="154"/>
      <c r="D264" s="145" t="s">
        <v>181</v>
      </c>
      <c r="E264" s="155" t="s">
        <v>1</v>
      </c>
      <c r="F264" s="156" t="s">
        <v>463</v>
      </c>
      <c r="H264" s="157">
        <v>34.75</v>
      </c>
      <c r="I264" s="158"/>
      <c r="L264" s="154"/>
      <c r="M264" s="159"/>
      <c r="T264" s="160"/>
      <c r="AT264" s="155" t="s">
        <v>181</v>
      </c>
      <c r="AU264" s="155" t="s">
        <v>87</v>
      </c>
      <c r="AV264" s="12" t="s">
        <v>87</v>
      </c>
      <c r="AW264" s="12" t="s">
        <v>32</v>
      </c>
      <c r="AX264" s="12" t="s">
        <v>77</v>
      </c>
      <c r="AY264" s="155" t="s">
        <v>134</v>
      </c>
    </row>
    <row r="265" spans="2:65" s="12" customFormat="1" ht="11.25">
      <c r="B265" s="154"/>
      <c r="D265" s="145" t="s">
        <v>181</v>
      </c>
      <c r="E265" s="155" t="s">
        <v>1</v>
      </c>
      <c r="F265" s="156" t="s">
        <v>464</v>
      </c>
      <c r="H265" s="157">
        <v>9.7799999999999994</v>
      </c>
      <c r="I265" s="158"/>
      <c r="L265" s="154"/>
      <c r="M265" s="159"/>
      <c r="T265" s="160"/>
      <c r="AT265" s="155" t="s">
        <v>181</v>
      </c>
      <c r="AU265" s="155" t="s">
        <v>87</v>
      </c>
      <c r="AV265" s="12" t="s">
        <v>87</v>
      </c>
      <c r="AW265" s="12" t="s">
        <v>32</v>
      </c>
      <c r="AX265" s="12" t="s">
        <v>77</v>
      </c>
      <c r="AY265" s="155" t="s">
        <v>134</v>
      </c>
    </row>
    <row r="266" spans="2:65" s="12" customFormat="1" ht="11.25">
      <c r="B266" s="154"/>
      <c r="D266" s="145" t="s">
        <v>181</v>
      </c>
      <c r="E266" s="155" t="s">
        <v>1</v>
      </c>
      <c r="F266" s="156" t="s">
        <v>465</v>
      </c>
      <c r="H266" s="157">
        <v>5.32</v>
      </c>
      <c r="I266" s="158"/>
      <c r="L266" s="154"/>
      <c r="M266" s="159"/>
      <c r="T266" s="160"/>
      <c r="AT266" s="155" t="s">
        <v>181</v>
      </c>
      <c r="AU266" s="155" t="s">
        <v>87</v>
      </c>
      <c r="AV266" s="12" t="s">
        <v>87</v>
      </c>
      <c r="AW266" s="12" t="s">
        <v>32</v>
      </c>
      <c r="AX266" s="12" t="s">
        <v>77</v>
      </c>
      <c r="AY266" s="155" t="s">
        <v>134</v>
      </c>
    </row>
    <row r="267" spans="2:65" s="13" customFormat="1" ht="11.25">
      <c r="B267" s="161"/>
      <c r="D267" s="145" t="s">
        <v>181</v>
      </c>
      <c r="E267" s="162" t="s">
        <v>1</v>
      </c>
      <c r="F267" s="163" t="s">
        <v>184</v>
      </c>
      <c r="H267" s="164">
        <v>49.85</v>
      </c>
      <c r="I267" s="165"/>
      <c r="L267" s="161"/>
      <c r="M267" s="166"/>
      <c r="T267" s="167"/>
      <c r="AT267" s="162" t="s">
        <v>181</v>
      </c>
      <c r="AU267" s="162" t="s">
        <v>87</v>
      </c>
      <c r="AV267" s="13" t="s">
        <v>155</v>
      </c>
      <c r="AW267" s="13" t="s">
        <v>32</v>
      </c>
      <c r="AX267" s="13" t="s">
        <v>85</v>
      </c>
      <c r="AY267" s="162" t="s">
        <v>134</v>
      </c>
    </row>
    <row r="268" spans="2:65" s="1" customFormat="1" ht="16.5" customHeight="1">
      <c r="B268" s="32"/>
      <c r="C268" s="132" t="s">
        <v>466</v>
      </c>
      <c r="D268" s="132" t="s">
        <v>137</v>
      </c>
      <c r="E268" s="133" t="s">
        <v>467</v>
      </c>
      <c r="F268" s="134" t="s">
        <v>468</v>
      </c>
      <c r="G268" s="135" t="s">
        <v>169</v>
      </c>
      <c r="H268" s="136">
        <v>49.85</v>
      </c>
      <c r="I268" s="137"/>
      <c r="J268" s="138">
        <f>ROUND(I268*H268,2)</f>
        <v>0</v>
      </c>
      <c r="K268" s="134" t="s">
        <v>170</v>
      </c>
      <c r="L268" s="32"/>
      <c r="M268" s="139" t="s">
        <v>1</v>
      </c>
      <c r="N268" s="140" t="s">
        <v>42</v>
      </c>
      <c r="P268" s="141">
        <f>O268*H268</f>
        <v>0</v>
      </c>
      <c r="Q268" s="141">
        <v>0</v>
      </c>
      <c r="R268" s="141">
        <f>Q268*H268</f>
        <v>0</v>
      </c>
      <c r="S268" s="141">
        <v>0</v>
      </c>
      <c r="T268" s="142">
        <f>S268*H268</f>
        <v>0</v>
      </c>
      <c r="AR268" s="143" t="s">
        <v>155</v>
      </c>
      <c r="AT268" s="143" t="s">
        <v>137</v>
      </c>
      <c r="AU268" s="143" t="s">
        <v>87</v>
      </c>
      <c r="AY268" s="17" t="s">
        <v>134</v>
      </c>
      <c r="BE268" s="144">
        <f>IF(N268="základní",J268,0)</f>
        <v>0</v>
      </c>
      <c r="BF268" s="144">
        <f>IF(N268="snížená",J268,0)</f>
        <v>0</v>
      </c>
      <c r="BG268" s="144">
        <f>IF(N268="zákl. přenesená",J268,0)</f>
        <v>0</v>
      </c>
      <c r="BH268" s="144">
        <f>IF(N268="sníž. přenesená",J268,0)</f>
        <v>0</v>
      </c>
      <c r="BI268" s="144">
        <f>IF(N268="nulová",J268,0)</f>
        <v>0</v>
      </c>
      <c r="BJ268" s="17" t="s">
        <v>85</v>
      </c>
      <c r="BK268" s="144">
        <f>ROUND(I268*H268,2)</f>
        <v>0</v>
      </c>
      <c r="BL268" s="17" t="s">
        <v>155</v>
      </c>
      <c r="BM268" s="143" t="s">
        <v>469</v>
      </c>
    </row>
    <row r="269" spans="2:65" s="1" customFormat="1" ht="16.5" customHeight="1">
      <c r="B269" s="32"/>
      <c r="C269" s="132" t="s">
        <v>470</v>
      </c>
      <c r="D269" s="132" t="s">
        <v>137</v>
      </c>
      <c r="E269" s="133" t="s">
        <v>471</v>
      </c>
      <c r="F269" s="134" t="s">
        <v>472</v>
      </c>
      <c r="G269" s="135" t="s">
        <v>207</v>
      </c>
      <c r="H269" s="136">
        <v>0.41</v>
      </c>
      <c r="I269" s="137"/>
      <c r="J269" s="138">
        <f>ROUND(I269*H269,2)</f>
        <v>0</v>
      </c>
      <c r="K269" s="134" t="s">
        <v>170</v>
      </c>
      <c r="L269" s="32"/>
      <c r="M269" s="139" t="s">
        <v>1</v>
      </c>
      <c r="N269" s="140" t="s">
        <v>42</v>
      </c>
      <c r="P269" s="141">
        <f>O269*H269</f>
        <v>0</v>
      </c>
      <c r="Q269" s="141">
        <v>1.05291</v>
      </c>
      <c r="R269" s="141">
        <f>Q269*H269</f>
        <v>0.4316931</v>
      </c>
      <c r="S269" s="141">
        <v>0</v>
      </c>
      <c r="T269" s="142">
        <f>S269*H269</f>
        <v>0</v>
      </c>
      <c r="AR269" s="143" t="s">
        <v>155</v>
      </c>
      <c r="AT269" s="143" t="s">
        <v>137</v>
      </c>
      <c r="AU269" s="143" t="s">
        <v>87</v>
      </c>
      <c r="AY269" s="17" t="s">
        <v>134</v>
      </c>
      <c r="BE269" s="144">
        <f>IF(N269="základní",J269,0)</f>
        <v>0</v>
      </c>
      <c r="BF269" s="144">
        <f>IF(N269="snížená",J269,0)</f>
        <v>0</v>
      </c>
      <c r="BG269" s="144">
        <f>IF(N269="zákl. přenesená",J269,0)</f>
        <v>0</v>
      </c>
      <c r="BH269" s="144">
        <f>IF(N269="sníž. přenesená",J269,0)</f>
        <v>0</v>
      </c>
      <c r="BI269" s="144">
        <f>IF(N269="nulová",J269,0)</f>
        <v>0</v>
      </c>
      <c r="BJ269" s="17" t="s">
        <v>85</v>
      </c>
      <c r="BK269" s="144">
        <f>ROUND(I269*H269,2)</f>
        <v>0</v>
      </c>
      <c r="BL269" s="17" t="s">
        <v>155</v>
      </c>
      <c r="BM269" s="143" t="s">
        <v>473</v>
      </c>
    </row>
    <row r="270" spans="2:65" s="12" customFormat="1" ht="11.25">
      <c r="B270" s="154"/>
      <c r="D270" s="145" t="s">
        <v>181</v>
      </c>
      <c r="E270" s="155" t="s">
        <v>1</v>
      </c>
      <c r="F270" s="156" t="s">
        <v>474</v>
      </c>
      <c r="H270" s="157">
        <v>0.41</v>
      </c>
      <c r="I270" s="158"/>
      <c r="L270" s="154"/>
      <c r="M270" s="159"/>
      <c r="T270" s="160"/>
      <c r="AT270" s="155" t="s">
        <v>181</v>
      </c>
      <c r="AU270" s="155" t="s">
        <v>87</v>
      </c>
      <c r="AV270" s="12" t="s">
        <v>87</v>
      </c>
      <c r="AW270" s="12" t="s">
        <v>32</v>
      </c>
      <c r="AX270" s="12" t="s">
        <v>85</v>
      </c>
      <c r="AY270" s="155" t="s">
        <v>134</v>
      </c>
    </row>
    <row r="271" spans="2:65" s="1" customFormat="1" ht="16.5" customHeight="1">
      <c r="B271" s="32"/>
      <c r="C271" s="132" t="s">
        <v>475</v>
      </c>
      <c r="D271" s="132" t="s">
        <v>137</v>
      </c>
      <c r="E271" s="133" t="s">
        <v>476</v>
      </c>
      <c r="F271" s="134" t="s">
        <v>477</v>
      </c>
      <c r="G271" s="135" t="s">
        <v>383</v>
      </c>
      <c r="H271" s="136">
        <v>5.6</v>
      </c>
      <c r="I271" s="137"/>
      <c r="J271" s="138">
        <f>ROUND(I271*H271,2)</f>
        <v>0</v>
      </c>
      <c r="K271" s="134" t="s">
        <v>170</v>
      </c>
      <c r="L271" s="32"/>
      <c r="M271" s="139" t="s">
        <v>1</v>
      </c>
      <c r="N271" s="140" t="s">
        <v>42</v>
      </c>
      <c r="P271" s="141">
        <f>O271*H271</f>
        <v>0</v>
      </c>
      <c r="Q271" s="141">
        <v>0.11046</v>
      </c>
      <c r="R271" s="141">
        <f>Q271*H271</f>
        <v>0.61857600000000001</v>
      </c>
      <c r="S271" s="141">
        <v>0</v>
      </c>
      <c r="T271" s="142">
        <f>S271*H271</f>
        <v>0</v>
      </c>
      <c r="AR271" s="143" t="s">
        <v>155</v>
      </c>
      <c r="AT271" s="143" t="s">
        <v>137</v>
      </c>
      <c r="AU271" s="143" t="s">
        <v>87</v>
      </c>
      <c r="AY271" s="17" t="s">
        <v>134</v>
      </c>
      <c r="BE271" s="144">
        <f>IF(N271="základní",J271,0)</f>
        <v>0</v>
      </c>
      <c r="BF271" s="144">
        <f>IF(N271="snížená",J271,0)</f>
        <v>0</v>
      </c>
      <c r="BG271" s="144">
        <f>IF(N271="zákl. přenesená",J271,0)</f>
        <v>0</v>
      </c>
      <c r="BH271" s="144">
        <f>IF(N271="sníž. přenesená",J271,0)</f>
        <v>0</v>
      </c>
      <c r="BI271" s="144">
        <f>IF(N271="nulová",J271,0)</f>
        <v>0</v>
      </c>
      <c r="BJ271" s="17" t="s">
        <v>85</v>
      </c>
      <c r="BK271" s="144">
        <f>ROUND(I271*H271,2)</f>
        <v>0</v>
      </c>
      <c r="BL271" s="17" t="s">
        <v>155</v>
      </c>
      <c r="BM271" s="143" t="s">
        <v>478</v>
      </c>
    </row>
    <row r="272" spans="2:65" s="12" customFormat="1" ht="11.25">
      <c r="B272" s="154"/>
      <c r="D272" s="145" t="s">
        <v>181</v>
      </c>
      <c r="E272" s="155" t="s">
        <v>1</v>
      </c>
      <c r="F272" s="156" t="s">
        <v>479</v>
      </c>
      <c r="H272" s="157">
        <v>5.6</v>
      </c>
      <c r="I272" s="158"/>
      <c r="L272" s="154"/>
      <c r="M272" s="159"/>
      <c r="T272" s="160"/>
      <c r="AT272" s="155" t="s">
        <v>181</v>
      </c>
      <c r="AU272" s="155" t="s">
        <v>87</v>
      </c>
      <c r="AV272" s="12" t="s">
        <v>87</v>
      </c>
      <c r="AW272" s="12" t="s">
        <v>32</v>
      </c>
      <c r="AX272" s="12" t="s">
        <v>85</v>
      </c>
      <c r="AY272" s="155" t="s">
        <v>134</v>
      </c>
    </row>
    <row r="273" spans="2:65" s="1" customFormat="1" ht="16.5" customHeight="1">
      <c r="B273" s="32"/>
      <c r="C273" s="132" t="s">
        <v>480</v>
      </c>
      <c r="D273" s="132" t="s">
        <v>137</v>
      </c>
      <c r="E273" s="133" t="s">
        <v>481</v>
      </c>
      <c r="F273" s="134" t="s">
        <v>482</v>
      </c>
      <c r="G273" s="135" t="s">
        <v>169</v>
      </c>
      <c r="H273" s="136">
        <v>2.8</v>
      </c>
      <c r="I273" s="137"/>
      <c r="J273" s="138">
        <f>ROUND(I273*H273,2)</f>
        <v>0</v>
      </c>
      <c r="K273" s="134" t="s">
        <v>170</v>
      </c>
      <c r="L273" s="32"/>
      <c r="M273" s="139" t="s">
        <v>1</v>
      </c>
      <c r="N273" s="140" t="s">
        <v>42</v>
      </c>
      <c r="P273" s="141">
        <f>O273*H273</f>
        <v>0</v>
      </c>
      <c r="Q273" s="141">
        <v>7.92E-3</v>
      </c>
      <c r="R273" s="141">
        <f>Q273*H273</f>
        <v>2.2175999999999998E-2</v>
      </c>
      <c r="S273" s="141">
        <v>0</v>
      </c>
      <c r="T273" s="142">
        <f>S273*H273</f>
        <v>0</v>
      </c>
      <c r="AR273" s="143" t="s">
        <v>155</v>
      </c>
      <c r="AT273" s="143" t="s">
        <v>137</v>
      </c>
      <c r="AU273" s="143" t="s">
        <v>87</v>
      </c>
      <c r="AY273" s="17" t="s">
        <v>134</v>
      </c>
      <c r="BE273" s="144">
        <f>IF(N273="základní",J273,0)</f>
        <v>0</v>
      </c>
      <c r="BF273" s="144">
        <f>IF(N273="snížená",J273,0)</f>
        <v>0</v>
      </c>
      <c r="BG273" s="144">
        <f>IF(N273="zákl. přenesená",J273,0)</f>
        <v>0</v>
      </c>
      <c r="BH273" s="144">
        <f>IF(N273="sníž. přenesená",J273,0)</f>
        <v>0</v>
      </c>
      <c r="BI273" s="144">
        <f>IF(N273="nulová",J273,0)</f>
        <v>0</v>
      </c>
      <c r="BJ273" s="17" t="s">
        <v>85</v>
      </c>
      <c r="BK273" s="144">
        <f>ROUND(I273*H273,2)</f>
        <v>0</v>
      </c>
      <c r="BL273" s="17" t="s">
        <v>155</v>
      </c>
      <c r="BM273" s="143" t="s">
        <v>483</v>
      </c>
    </row>
    <row r="274" spans="2:65" s="12" customFormat="1" ht="11.25">
      <c r="B274" s="154"/>
      <c r="D274" s="145" t="s">
        <v>181</v>
      </c>
      <c r="E274" s="155" t="s">
        <v>1</v>
      </c>
      <c r="F274" s="156" t="s">
        <v>484</v>
      </c>
      <c r="H274" s="157">
        <v>2.8</v>
      </c>
      <c r="I274" s="158"/>
      <c r="L274" s="154"/>
      <c r="M274" s="159"/>
      <c r="T274" s="160"/>
      <c r="AT274" s="155" t="s">
        <v>181</v>
      </c>
      <c r="AU274" s="155" t="s">
        <v>87</v>
      </c>
      <c r="AV274" s="12" t="s">
        <v>87</v>
      </c>
      <c r="AW274" s="12" t="s">
        <v>32</v>
      </c>
      <c r="AX274" s="12" t="s">
        <v>85</v>
      </c>
      <c r="AY274" s="155" t="s">
        <v>134</v>
      </c>
    </row>
    <row r="275" spans="2:65" s="1" customFormat="1" ht="16.5" customHeight="1">
      <c r="B275" s="32"/>
      <c r="C275" s="132" t="s">
        <v>485</v>
      </c>
      <c r="D275" s="132" t="s">
        <v>137</v>
      </c>
      <c r="E275" s="133" t="s">
        <v>486</v>
      </c>
      <c r="F275" s="134" t="s">
        <v>487</v>
      </c>
      <c r="G275" s="135" t="s">
        <v>169</v>
      </c>
      <c r="H275" s="136">
        <v>2.8</v>
      </c>
      <c r="I275" s="137"/>
      <c r="J275" s="138">
        <f>ROUND(I275*H275,2)</f>
        <v>0</v>
      </c>
      <c r="K275" s="134" t="s">
        <v>170</v>
      </c>
      <c r="L275" s="32"/>
      <c r="M275" s="139" t="s">
        <v>1</v>
      </c>
      <c r="N275" s="140" t="s">
        <v>42</v>
      </c>
      <c r="P275" s="141">
        <f>O275*H275</f>
        <v>0</v>
      </c>
      <c r="Q275" s="141">
        <v>0</v>
      </c>
      <c r="R275" s="141">
        <f>Q275*H275</f>
        <v>0</v>
      </c>
      <c r="S275" s="141">
        <v>0</v>
      </c>
      <c r="T275" s="142">
        <f>S275*H275</f>
        <v>0</v>
      </c>
      <c r="AR275" s="143" t="s">
        <v>155</v>
      </c>
      <c r="AT275" s="143" t="s">
        <v>137</v>
      </c>
      <c r="AU275" s="143" t="s">
        <v>87</v>
      </c>
      <c r="AY275" s="17" t="s">
        <v>134</v>
      </c>
      <c r="BE275" s="144">
        <f>IF(N275="základní",J275,0)</f>
        <v>0</v>
      </c>
      <c r="BF275" s="144">
        <f>IF(N275="snížená",J275,0)</f>
        <v>0</v>
      </c>
      <c r="BG275" s="144">
        <f>IF(N275="zákl. přenesená",J275,0)</f>
        <v>0</v>
      </c>
      <c r="BH275" s="144">
        <f>IF(N275="sníž. přenesená",J275,0)</f>
        <v>0</v>
      </c>
      <c r="BI275" s="144">
        <f>IF(N275="nulová",J275,0)</f>
        <v>0</v>
      </c>
      <c r="BJ275" s="17" t="s">
        <v>85</v>
      </c>
      <c r="BK275" s="144">
        <f>ROUND(I275*H275,2)</f>
        <v>0</v>
      </c>
      <c r="BL275" s="17" t="s">
        <v>155</v>
      </c>
      <c r="BM275" s="143" t="s">
        <v>488</v>
      </c>
    </row>
    <row r="276" spans="2:65" s="11" customFormat="1" ht="22.9" customHeight="1">
      <c r="B276" s="120"/>
      <c r="D276" s="121" t="s">
        <v>76</v>
      </c>
      <c r="E276" s="130" t="s">
        <v>133</v>
      </c>
      <c r="F276" s="130" t="s">
        <v>489</v>
      </c>
      <c r="I276" s="123"/>
      <c r="J276" s="131">
        <f>BK276</f>
        <v>0</v>
      </c>
      <c r="L276" s="120"/>
      <c r="M276" s="125"/>
      <c r="P276" s="126">
        <f>SUM(P277:P286)</f>
        <v>0</v>
      </c>
      <c r="R276" s="126">
        <f>SUM(R277:R286)</f>
        <v>17.9492996</v>
      </c>
      <c r="T276" s="127">
        <f>SUM(T277:T286)</f>
        <v>0</v>
      </c>
      <c r="AR276" s="121" t="s">
        <v>85</v>
      </c>
      <c r="AT276" s="128" t="s">
        <v>76</v>
      </c>
      <c r="AU276" s="128" t="s">
        <v>85</v>
      </c>
      <c r="AY276" s="121" t="s">
        <v>134</v>
      </c>
      <c r="BK276" s="129">
        <f>SUM(BK277:BK286)</f>
        <v>0</v>
      </c>
    </row>
    <row r="277" spans="2:65" s="1" customFormat="1" ht="16.5" customHeight="1">
      <c r="B277" s="32"/>
      <c r="C277" s="132" t="s">
        <v>490</v>
      </c>
      <c r="D277" s="132" t="s">
        <v>137</v>
      </c>
      <c r="E277" s="133" t="s">
        <v>491</v>
      </c>
      <c r="F277" s="134" t="s">
        <v>492</v>
      </c>
      <c r="G277" s="135" t="s">
        <v>169</v>
      </c>
      <c r="H277" s="136">
        <v>87.78</v>
      </c>
      <c r="I277" s="137"/>
      <c r="J277" s="138">
        <f t="shared" ref="J277:J282" si="0">ROUND(I277*H277,2)</f>
        <v>0</v>
      </c>
      <c r="K277" s="134" t="s">
        <v>1</v>
      </c>
      <c r="L277" s="32"/>
      <c r="M277" s="139" t="s">
        <v>1</v>
      </c>
      <c r="N277" s="140" t="s">
        <v>42</v>
      </c>
      <c r="P277" s="141">
        <f t="shared" ref="P277:P282" si="1">O277*H277</f>
        <v>0</v>
      </c>
      <c r="Q277" s="141">
        <v>0</v>
      </c>
      <c r="R277" s="141">
        <f t="shared" ref="R277:R282" si="2">Q277*H277</f>
        <v>0</v>
      </c>
      <c r="S277" s="141">
        <v>0</v>
      </c>
      <c r="T277" s="142">
        <f t="shared" ref="T277:T282" si="3">S277*H277</f>
        <v>0</v>
      </c>
      <c r="AR277" s="143" t="s">
        <v>155</v>
      </c>
      <c r="AT277" s="143" t="s">
        <v>137</v>
      </c>
      <c r="AU277" s="143" t="s">
        <v>87</v>
      </c>
      <c r="AY277" s="17" t="s">
        <v>134</v>
      </c>
      <c r="BE277" s="144">
        <f t="shared" ref="BE277:BE282" si="4">IF(N277="základní",J277,0)</f>
        <v>0</v>
      </c>
      <c r="BF277" s="144">
        <f t="shared" ref="BF277:BF282" si="5">IF(N277="snížená",J277,0)</f>
        <v>0</v>
      </c>
      <c r="BG277" s="144">
        <f t="shared" ref="BG277:BG282" si="6">IF(N277="zákl. přenesená",J277,0)</f>
        <v>0</v>
      </c>
      <c r="BH277" s="144">
        <f t="shared" ref="BH277:BH282" si="7">IF(N277="sníž. přenesená",J277,0)</f>
        <v>0</v>
      </c>
      <c r="BI277" s="144">
        <f t="shared" ref="BI277:BI282" si="8">IF(N277="nulová",J277,0)</f>
        <v>0</v>
      </c>
      <c r="BJ277" s="17" t="s">
        <v>85</v>
      </c>
      <c r="BK277" s="144">
        <f t="shared" ref="BK277:BK282" si="9">ROUND(I277*H277,2)</f>
        <v>0</v>
      </c>
      <c r="BL277" s="17" t="s">
        <v>155</v>
      </c>
      <c r="BM277" s="143" t="s">
        <v>493</v>
      </c>
    </row>
    <row r="278" spans="2:65" s="1" customFormat="1" ht="16.5" customHeight="1">
      <c r="B278" s="32"/>
      <c r="C278" s="132" t="s">
        <v>494</v>
      </c>
      <c r="D278" s="132" t="s">
        <v>137</v>
      </c>
      <c r="E278" s="133" t="s">
        <v>495</v>
      </c>
      <c r="F278" s="134" t="s">
        <v>496</v>
      </c>
      <c r="G278" s="135" t="s">
        <v>169</v>
      </c>
      <c r="H278" s="136">
        <v>87.78</v>
      </c>
      <c r="I278" s="137"/>
      <c r="J278" s="138">
        <f t="shared" si="0"/>
        <v>0</v>
      </c>
      <c r="K278" s="134" t="s">
        <v>1</v>
      </c>
      <c r="L278" s="32"/>
      <c r="M278" s="139" t="s">
        <v>1</v>
      </c>
      <c r="N278" s="140" t="s">
        <v>42</v>
      </c>
      <c r="P278" s="141">
        <f t="shared" si="1"/>
        <v>0</v>
      </c>
      <c r="Q278" s="141">
        <v>0</v>
      </c>
      <c r="R278" s="141">
        <f t="shared" si="2"/>
        <v>0</v>
      </c>
      <c r="S278" s="141">
        <v>0</v>
      </c>
      <c r="T278" s="142">
        <f t="shared" si="3"/>
        <v>0</v>
      </c>
      <c r="AR278" s="143" t="s">
        <v>155</v>
      </c>
      <c r="AT278" s="143" t="s">
        <v>137</v>
      </c>
      <c r="AU278" s="143" t="s">
        <v>87</v>
      </c>
      <c r="AY278" s="17" t="s">
        <v>134</v>
      </c>
      <c r="BE278" s="144">
        <f t="shared" si="4"/>
        <v>0</v>
      </c>
      <c r="BF278" s="144">
        <f t="shared" si="5"/>
        <v>0</v>
      </c>
      <c r="BG278" s="144">
        <f t="shared" si="6"/>
        <v>0</v>
      </c>
      <c r="BH278" s="144">
        <f t="shared" si="7"/>
        <v>0</v>
      </c>
      <c r="BI278" s="144">
        <f t="shared" si="8"/>
        <v>0</v>
      </c>
      <c r="BJ278" s="17" t="s">
        <v>85</v>
      </c>
      <c r="BK278" s="144">
        <f t="shared" si="9"/>
        <v>0</v>
      </c>
      <c r="BL278" s="17" t="s">
        <v>155</v>
      </c>
      <c r="BM278" s="143" t="s">
        <v>497</v>
      </c>
    </row>
    <row r="279" spans="2:65" s="1" customFormat="1" ht="16.5" customHeight="1">
      <c r="B279" s="32"/>
      <c r="C279" s="132" t="s">
        <v>498</v>
      </c>
      <c r="D279" s="132" t="s">
        <v>137</v>
      </c>
      <c r="E279" s="133" t="s">
        <v>499</v>
      </c>
      <c r="F279" s="134" t="s">
        <v>500</v>
      </c>
      <c r="G279" s="135" t="s">
        <v>169</v>
      </c>
      <c r="H279" s="136">
        <v>87.78</v>
      </c>
      <c r="I279" s="137"/>
      <c r="J279" s="138">
        <f t="shared" si="0"/>
        <v>0</v>
      </c>
      <c r="K279" s="134" t="s">
        <v>170</v>
      </c>
      <c r="L279" s="32"/>
      <c r="M279" s="139" t="s">
        <v>1</v>
      </c>
      <c r="N279" s="140" t="s">
        <v>42</v>
      </c>
      <c r="P279" s="141">
        <f t="shared" si="1"/>
        <v>0</v>
      </c>
      <c r="Q279" s="141">
        <v>0</v>
      </c>
      <c r="R279" s="141">
        <f t="shared" si="2"/>
        <v>0</v>
      </c>
      <c r="S279" s="141">
        <v>0</v>
      </c>
      <c r="T279" s="142">
        <f t="shared" si="3"/>
        <v>0</v>
      </c>
      <c r="AR279" s="143" t="s">
        <v>155</v>
      </c>
      <c r="AT279" s="143" t="s">
        <v>137</v>
      </c>
      <c r="AU279" s="143" t="s">
        <v>87</v>
      </c>
      <c r="AY279" s="17" t="s">
        <v>134</v>
      </c>
      <c r="BE279" s="144">
        <f t="shared" si="4"/>
        <v>0</v>
      </c>
      <c r="BF279" s="144">
        <f t="shared" si="5"/>
        <v>0</v>
      </c>
      <c r="BG279" s="144">
        <f t="shared" si="6"/>
        <v>0</v>
      </c>
      <c r="BH279" s="144">
        <f t="shared" si="7"/>
        <v>0</v>
      </c>
      <c r="BI279" s="144">
        <f t="shared" si="8"/>
        <v>0</v>
      </c>
      <c r="BJ279" s="17" t="s">
        <v>85</v>
      </c>
      <c r="BK279" s="144">
        <f t="shared" si="9"/>
        <v>0</v>
      </c>
      <c r="BL279" s="17" t="s">
        <v>155</v>
      </c>
      <c r="BM279" s="143" t="s">
        <v>501</v>
      </c>
    </row>
    <row r="280" spans="2:65" s="1" customFormat="1" ht="16.5" customHeight="1">
      <c r="B280" s="32"/>
      <c r="C280" s="132" t="s">
        <v>502</v>
      </c>
      <c r="D280" s="132" t="s">
        <v>137</v>
      </c>
      <c r="E280" s="133" t="s">
        <v>503</v>
      </c>
      <c r="F280" s="134" t="s">
        <v>504</v>
      </c>
      <c r="G280" s="135" t="s">
        <v>169</v>
      </c>
      <c r="H280" s="136">
        <v>87.78</v>
      </c>
      <c r="I280" s="137"/>
      <c r="J280" s="138">
        <f t="shared" si="0"/>
        <v>0</v>
      </c>
      <c r="K280" s="134" t="s">
        <v>170</v>
      </c>
      <c r="L280" s="32"/>
      <c r="M280" s="139" t="s">
        <v>1</v>
      </c>
      <c r="N280" s="140" t="s">
        <v>42</v>
      </c>
      <c r="P280" s="141">
        <f t="shared" si="1"/>
        <v>0</v>
      </c>
      <c r="Q280" s="141">
        <v>0</v>
      </c>
      <c r="R280" s="141">
        <f t="shared" si="2"/>
        <v>0</v>
      </c>
      <c r="S280" s="141">
        <v>0</v>
      </c>
      <c r="T280" s="142">
        <f t="shared" si="3"/>
        <v>0</v>
      </c>
      <c r="AR280" s="143" t="s">
        <v>155</v>
      </c>
      <c r="AT280" s="143" t="s">
        <v>137</v>
      </c>
      <c r="AU280" s="143" t="s">
        <v>87</v>
      </c>
      <c r="AY280" s="17" t="s">
        <v>134</v>
      </c>
      <c r="BE280" s="144">
        <f t="shared" si="4"/>
        <v>0</v>
      </c>
      <c r="BF280" s="144">
        <f t="shared" si="5"/>
        <v>0</v>
      </c>
      <c r="BG280" s="144">
        <f t="shared" si="6"/>
        <v>0</v>
      </c>
      <c r="BH280" s="144">
        <f t="shared" si="7"/>
        <v>0</v>
      </c>
      <c r="BI280" s="144">
        <f t="shared" si="8"/>
        <v>0</v>
      </c>
      <c r="BJ280" s="17" t="s">
        <v>85</v>
      </c>
      <c r="BK280" s="144">
        <f t="shared" si="9"/>
        <v>0</v>
      </c>
      <c r="BL280" s="17" t="s">
        <v>155</v>
      </c>
      <c r="BM280" s="143" t="s">
        <v>505</v>
      </c>
    </row>
    <row r="281" spans="2:65" s="1" customFormat="1" ht="16.5" customHeight="1">
      <c r="B281" s="32"/>
      <c r="C281" s="132" t="s">
        <v>506</v>
      </c>
      <c r="D281" s="132" t="s">
        <v>137</v>
      </c>
      <c r="E281" s="133" t="s">
        <v>507</v>
      </c>
      <c r="F281" s="134" t="s">
        <v>508</v>
      </c>
      <c r="G281" s="135" t="s">
        <v>169</v>
      </c>
      <c r="H281" s="136">
        <v>87.78</v>
      </c>
      <c r="I281" s="137"/>
      <c r="J281" s="138">
        <f t="shared" si="0"/>
        <v>0</v>
      </c>
      <c r="K281" s="134" t="s">
        <v>170</v>
      </c>
      <c r="L281" s="32"/>
      <c r="M281" s="139" t="s">
        <v>1</v>
      </c>
      <c r="N281" s="140" t="s">
        <v>42</v>
      </c>
      <c r="P281" s="141">
        <f t="shared" si="1"/>
        <v>0</v>
      </c>
      <c r="Q281" s="141">
        <v>0</v>
      </c>
      <c r="R281" s="141">
        <f t="shared" si="2"/>
        <v>0</v>
      </c>
      <c r="S281" s="141">
        <v>0</v>
      </c>
      <c r="T281" s="142">
        <f t="shared" si="3"/>
        <v>0</v>
      </c>
      <c r="AR281" s="143" t="s">
        <v>155</v>
      </c>
      <c r="AT281" s="143" t="s">
        <v>137</v>
      </c>
      <c r="AU281" s="143" t="s">
        <v>87</v>
      </c>
      <c r="AY281" s="17" t="s">
        <v>134</v>
      </c>
      <c r="BE281" s="144">
        <f t="shared" si="4"/>
        <v>0</v>
      </c>
      <c r="BF281" s="144">
        <f t="shared" si="5"/>
        <v>0</v>
      </c>
      <c r="BG281" s="144">
        <f t="shared" si="6"/>
        <v>0</v>
      </c>
      <c r="BH281" s="144">
        <f t="shared" si="7"/>
        <v>0</v>
      </c>
      <c r="BI281" s="144">
        <f t="shared" si="8"/>
        <v>0</v>
      </c>
      <c r="BJ281" s="17" t="s">
        <v>85</v>
      </c>
      <c r="BK281" s="144">
        <f t="shared" si="9"/>
        <v>0</v>
      </c>
      <c r="BL281" s="17" t="s">
        <v>155</v>
      </c>
      <c r="BM281" s="143" t="s">
        <v>509</v>
      </c>
    </row>
    <row r="282" spans="2:65" s="1" customFormat="1" ht="21.75" customHeight="1">
      <c r="B282" s="32"/>
      <c r="C282" s="132" t="s">
        <v>510</v>
      </c>
      <c r="D282" s="132" t="s">
        <v>137</v>
      </c>
      <c r="E282" s="133" t="s">
        <v>511</v>
      </c>
      <c r="F282" s="134" t="s">
        <v>512</v>
      </c>
      <c r="G282" s="135" t="s">
        <v>169</v>
      </c>
      <c r="H282" s="136">
        <v>87.78</v>
      </c>
      <c r="I282" s="137"/>
      <c r="J282" s="138">
        <f t="shared" si="0"/>
        <v>0</v>
      </c>
      <c r="K282" s="134" t="s">
        <v>170</v>
      </c>
      <c r="L282" s="32"/>
      <c r="M282" s="139" t="s">
        <v>1</v>
      </c>
      <c r="N282" s="140" t="s">
        <v>42</v>
      </c>
      <c r="P282" s="141">
        <f t="shared" si="1"/>
        <v>0</v>
      </c>
      <c r="Q282" s="141">
        <v>8.9219999999999994E-2</v>
      </c>
      <c r="R282" s="141">
        <f t="shared" si="2"/>
        <v>7.8317315999999995</v>
      </c>
      <c r="S282" s="141">
        <v>0</v>
      </c>
      <c r="T282" s="142">
        <f t="shared" si="3"/>
        <v>0</v>
      </c>
      <c r="AR282" s="143" t="s">
        <v>155</v>
      </c>
      <c r="AT282" s="143" t="s">
        <v>137</v>
      </c>
      <c r="AU282" s="143" t="s">
        <v>87</v>
      </c>
      <c r="AY282" s="17" t="s">
        <v>134</v>
      </c>
      <c r="BE282" s="144">
        <f t="shared" si="4"/>
        <v>0</v>
      </c>
      <c r="BF282" s="144">
        <f t="shared" si="5"/>
        <v>0</v>
      </c>
      <c r="BG282" s="144">
        <f t="shared" si="6"/>
        <v>0</v>
      </c>
      <c r="BH282" s="144">
        <f t="shared" si="7"/>
        <v>0</v>
      </c>
      <c r="BI282" s="144">
        <f t="shared" si="8"/>
        <v>0</v>
      </c>
      <c r="BJ282" s="17" t="s">
        <v>85</v>
      </c>
      <c r="BK282" s="144">
        <f t="shared" si="9"/>
        <v>0</v>
      </c>
      <c r="BL282" s="17" t="s">
        <v>155</v>
      </c>
      <c r="BM282" s="143" t="s">
        <v>513</v>
      </c>
    </row>
    <row r="283" spans="2:65" s="12" customFormat="1" ht="11.25">
      <c r="B283" s="154"/>
      <c r="D283" s="145" t="s">
        <v>181</v>
      </c>
      <c r="E283" s="155" t="s">
        <v>1</v>
      </c>
      <c r="F283" s="156" t="s">
        <v>514</v>
      </c>
      <c r="H283" s="157">
        <v>87.78</v>
      </c>
      <c r="I283" s="158"/>
      <c r="L283" s="154"/>
      <c r="M283" s="159"/>
      <c r="T283" s="160"/>
      <c r="AT283" s="155" t="s">
        <v>181</v>
      </c>
      <c r="AU283" s="155" t="s">
        <v>87</v>
      </c>
      <c r="AV283" s="12" t="s">
        <v>87</v>
      </c>
      <c r="AW283" s="12" t="s">
        <v>32</v>
      </c>
      <c r="AX283" s="12" t="s">
        <v>85</v>
      </c>
      <c r="AY283" s="155" t="s">
        <v>134</v>
      </c>
    </row>
    <row r="284" spans="2:65" s="1" customFormat="1" ht="16.5" customHeight="1">
      <c r="B284" s="32"/>
      <c r="C284" s="174" t="s">
        <v>515</v>
      </c>
      <c r="D284" s="174" t="s">
        <v>420</v>
      </c>
      <c r="E284" s="175" t="s">
        <v>516</v>
      </c>
      <c r="F284" s="176" t="s">
        <v>517</v>
      </c>
      <c r="G284" s="177" t="s">
        <v>169</v>
      </c>
      <c r="H284" s="178">
        <v>89.536000000000001</v>
      </c>
      <c r="I284" s="179"/>
      <c r="J284" s="180">
        <f>ROUND(I284*H284,2)</f>
        <v>0</v>
      </c>
      <c r="K284" s="176" t="s">
        <v>1</v>
      </c>
      <c r="L284" s="181"/>
      <c r="M284" s="182" t="s">
        <v>1</v>
      </c>
      <c r="N284" s="183" t="s">
        <v>42</v>
      </c>
      <c r="P284" s="141">
        <f>O284*H284</f>
        <v>0</v>
      </c>
      <c r="Q284" s="141">
        <v>0.113</v>
      </c>
      <c r="R284" s="141">
        <f>Q284*H284</f>
        <v>10.117568</v>
      </c>
      <c r="S284" s="141">
        <v>0</v>
      </c>
      <c r="T284" s="142">
        <f>S284*H284</f>
        <v>0</v>
      </c>
      <c r="AR284" s="143" t="s">
        <v>204</v>
      </c>
      <c r="AT284" s="143" t="s">
        <v>420</v>
      </c>
      <c r="AU284" s="143" t="s">
        <v>87</v>
      </c>
      <c r="AY284" s="17" t="s">
        <v>134</v>
      </c>
      <c r="BE284" s="144">
        <f>IF(N284="základní",J284,0)</f>
        <v>0</v>
      </c>
      <c r="BF284" s="144">
        <f>IF(N284="snížená",J284,0)</f>
        <v>0</v>
      </c>
      <c r="BG284" s="144">
        <f>IF(N284="zákl. přenesená",J284,0)</f>
        <v>0</v>
      </c>
      <c r="BH284" s="144">
        <f>IF(N284="sníž. přenesená",J284,0)</f>
        <v>0</v>
      </c>
      <c r="BI284" s="144">
        <f>IF(N284="nulová",J284,0)</f>
        <v>0</v>
      </c>
      <c r="BJ284" s="17" t="s">
        <v>85</v>
      </c>
      <c r="BK284" s="144">
        <f>ROUND(I284*H284,2)</f>
        <v>0</v>
      </c>
      <c r="BL284" s="17" t="s">
        <v>155</v>
      </c>
      <c r="BM284" s="143" t="s">
        <v>518</v>
      </c>
    </row>
    <row r="285" spans="2:65" s="1" customFormat="1" ht="19.5">
      <c r="B285" s="32"/>
      <c r="D285" s="145" t="s">
        <v>142</v>
      </c>
      <c r="F285" s="146" t="s">
        <v>519</v>
      </c>
      <c r="I285" s="147"/>
      <c r="L285" s="32"/>
      <c r="M285" s="148"/>
      <c r="T285" s="56"/>
      <c r="AT285" s="17" t="s">
        <v>142</v>
      </c>
      <c r="AU285" s="17" t="s">
        <v>87</v>
      </c>
    </row>
    <row r="286" spans="2:65" s="12" customFormat="1" ht="11.25">
      <c r="B286" s="154"/>
      <c r="D286" s="145" t="s">
        <v>181</v>
      </c>
      <c r="F286" s="156" t="s">
        <v>520</v>
      </c>
      <c r="H286" s="157">
        <v>89.536000000000001</v>
      </c>
      <c r="I286" s="158"/>
      <c r="L286" s="154"/>
      <c r="M286" s="159"/>
      <c r="T286" s="160"/>
      <c r="AT286" s="155" t="s">
        <v>181</v>
      </c>
      <c r="AU286" s="155" t="s">
        <v>87</v>
      </c>
      <c r="AV286" s="12" t="s">
        <v>87</v>
      </c>
      <c r="AW286" s="12" t="s">
        <v>4</v>
      </c>
      <c r="AX286" s="12" t="s">
        <v>85</v>
      </c>
      <c r="AY286" s="155" t="s">
        <v>134</v>
      </c>
    </row>
    <row r="287" spans="2:65" s="11" customFormat="1" ht="22.9" customHeight="1">
      <c r="B287" s="120"/>
      <c r="D287" s="121" t="s">
        <v>76</v>
      </c>
      <c r="E287" s="130" t="s">
        <v>194</v>
      </c>
      <c r="F287" s="130" t="s">
        <v>521</v>
      </c>
      <c r="I287" s="123"/>
      <c r="J287" s="131">
        <f>BK287</f>
        <v>0</v>
      </c>
      <c r="L287" s="120"/>
      <c r="M287" s="125"/>
      <c r="P287" s="126">
        <f>SUM(P288:P372)</f>
        <v>0</v>
      </c>
      <c r="R287" s="126">
        <f>SUM(R288:R372)</f>
        <v>98.524844299999984</v>
      </c>
      <c r="T287" s="127">
        <f>SUM(T288:T372)</f>
        <v>4.4990000000000004E-4</v>
      </c>
      <c r="AR287" s="121" t="s">
        <v>85</v>
      </c>
      <c r="AT287" s="128" t="s">
        <v>76</v>
      </c>
      <c r="AU287" s="128" t="s">
        <v>85</v>
      </c>
      <c r="AY287" s="121" t="s">
        <v>134</v>
      </c>
      <c r="BK287" s="129">
        <f>SUM(BK288:BK372)</f>
        <v>0</v>
      </c>
    </row>
    <row r="288" spans="2:65" s="1" customFormat="1" ht="16.5" customHeight="1">
      <c r="B288" s="32"/>
      <c r="C288" s="132" t="s">
        <v>522</v>
      </c>
      <c r="D288" s="132" t="s">
        <v>137</v>
      </c>
      <c r="E288" s="133" t="s">
        <v>523</v>
      </c>
      <c r="F288" s="134" t="s">
        <v>524</v>
      </c>
      <c r="G288" s="135" t="s">
        <v>169</v>
      </c>
      <c r="H288" s="136">
        <v>343.78</v>
      </c>
      <c r="I288" s="137"/>
      <c r="J288" s="138">
        <f>ROUND(I288*H288,2)</f>
        <v>0</v>
      </c>
      <c r="K288" s="134" t="s">
        <v>170</v>
      </c>
      <c r="L288" s="32"/>
      <c r="M288" s="139" t="s">
        <v>1</v>
      </c>
      <c r="N288" s="140" t="s">
        <v>42</v>
      </c>
      <c r="P288" s="141">
        <f>O288*H288</f>
        <v>0</v>
      </c>
      <c r="Q288" s="141">
        <v>1.8380000000000001E-2</v>
      </c>
      <c r="R288" s="141">
        <f>Q288*H288</f>
        <v>6.3186763999999993</v>
      </c>
      <c r="S288" s="141">
        <v>0</v>
      </c>
      <c r="T288" s="142">
        <f>S288*H288</f>
        <v>0</v>
      </c>
      <c r="AR288" s="143" t="s">
        <v>155</v>
      </c>
      <c r="AT288" s="143" t="s">
        <v>137</v>
      </c>
      <c r="AU288" s="143" t="s">
        <v>87</v>
      </c>
      <c r="AY288" s="17" t="s">
        <v>134</v>
      </c>
      <c r="BE288" s="144">
        <f>IF(N288="základní",J288,0)</f>
        <v>0</v>
      </c>
      <c r="BF288" s="144">
        <f>IF(N288="snížená",J288,0)</f>
        <v>0</v>
      </c>
      <c r="BG288" s="144">
        <f>IF(N288="zákl. přenesená",J288,0)</f>
        <v>0</v>
      </c>
      <c r="BH288" s="144">
        <f>IF(N288="sníž. přenesená",J288,0)</f>
        <v>0</v>
      </c>
      <c r="BI288" s="144">
        <f>IF(N288="nulová",J288,0)</f>
        <v>0</v>
      </c>
      <c r="BJ288" s="17" t="s">
        <v>85</v>
      </c>
      <c r="BK288" s="144">
        <f>ROUND(I288*H288,2)</f>
        <v>0</v>
      </c>
      <c r="BL288" s="17" t="s">
        <v>155</v>
      </c>
      <c r="BM288" s="143" t="s">
        <v>525</v>
      </c>
    </row>
    <row r="289" spans="2:51" s="12" customFormat="1" ht="11.25">
      <c r="B289" s="154"/>
      <c r="D289" s="145" t="s">
        <v>181</v>
      </c>
      <c r="E289" s="155" t="s">
        <v>1</v>
      </c>
      <c r="F289" s="156" t="s">
        <v>526</v>
      </c>
      <c r="H289" s="157">
        <v>42.56</v>
      </c>
      <c r="I289" s="158"/>
      <c r="L289" s="154"/>
      <c r="M289" s="159"/>
      <c r="T289" s="160"/>
      <c r="AT289" s="155" t="s">
        <v>181</v>
      </c>
      <c r="AU289" s="155" t="s">
        <v>87</v>
      </c>
      <c r="AV289" s="12" t="s">
        <v>87</v>
      </c>
      <c r="AW289" s="12" t="s">
        <v>32</v>
      </c>
      <c r="AX289" s="12" t="s">
        <v>77</v>
      </c>
      <c r="AY289" s="155" t="s">
        <v>134</v>
      </c>
    </row>
    <row r="290" spans="2:51" s="12" customFormat="1" ht="11.25">
      <c r="B290" s="154"/>
      <c r="D290" s="145" t="s">
        <v>181</v>
      </c>
      <c r="E290" s="155" t="s">
        <v>1</v>
      </c>
      <c r="F290" s="156" t="s">
        <v>527</v>
      </c>
      <c r="H290" s="157">
        <v>-4.5</v>
      </c>
      <c r="I290" s="158"/>
      <c r="L290" s="154"/>
      <c r="M290" s="159"/>
      <c r="T290" s="160"/>
      <c r="AT290" s="155" t="s">
        <v>181</v>
      </c>
      <c r="AU290" s="155" t="s">
        <v>87</v>
      </c>
      <c r="AV290" s="12" t="s">
        <v>87</v>
      </c>
      <c r="AW290" s="12" t="s">
        <v>32</v>
      </c>
      <c r="AX290" s="12" t="s">
        <v>77</v>
      </c>
      <c r="AY290" s="155" t="s">
        <v>134</v>
      </c>
    </row>
    <row r="291" spans="2:51" s="12" customFormat="1" ht="11.25">
      <c r="B291" s="154"/>
      <c r="D291" s="145" t="s">
        <v>181</v>
      </c>
      <c r="E291" s="155" t="s">
        <v>1</v>
      </c>
      <c r="F291" s="156" t="s">
        <v>528</v>
      </c>
      <c r="H291" s="157">
        <v>0.7</v>
      </c>
      <c r="I291" s="158"/>
      <c r="L291" s="154"/>
      <c r="M291" s="159"/>
      <c r="T291" s="160"/>
      <c r="AT291" s="155" t="s">
        <v>181</v>
      </c>
      <c r="AU291" s="155" t="s">
        <v>87</v>
      </c>
      <c r="AV291" s="12" t="s">
        <v>87</v>
      </c>
      <c r="AW291" s="12" t="s">
        <v>32</v>
      </c>
      <c r="AX291" s="12" t="s">
        <v>77</v>
      </c>
      <c r="AY291" s="155" t="s">
        <v>134</v>
      </c>
    </row>
    <row r="292" spans="2:51" s="12" customFormat="1" ht="11.25">
      <c r="B292" s="154"/>
      <c r="D292" s="145" t="s">
        <v>181</v>
      </c>
      <c r="E292" s="155" t="s">
        <v>1</v>
      </c>
      <c r="F292" s="156" t="s">
        <v>529</v>
      </c>
      <c r="H292" s="157">
        <v>42</v>
      </c>
      <c r="I292" s="158"/>
      <c r="L292" s="154"/>
      <c r="M292" s="159"/>
      <c r="T292" s="160"/>
      <c r="AT292" s="155" t="s">
        <v>181</v>
      </c>
      <c r="AU292" s="155" t="s">
        <v>87</v>
      </c>
      <c r="AV292" s="12" t="s">
        <v>87</v>
      </c>
      <c r="AW292" s="12" t="s">
        <v>32</v>
      </c>
      <c r="AX292" s="12" t="s">
        <v>77</v>
      </c>
      <c r="AY292" s="155" t="s">
        <v>134</v>
      </c>
    </row>
    <row r="293" spans="2:51" s="12" customFormat="1" ht="11.25">
      <c r="B293" s="154"/>
      <c r="D293" s="145" t="s">
        <v>181</v>
      </c>
      <c r="E293" s="155" t="s">
        <v>1</v>
      </c>
      <c r="F293" s="156" t="s">
        <v>530</v>
      </c>
      <c r="H293" s="157">
        <v>-2.6</v>
      </c>
      <c r="I293" s="158"/>
      <c r="L293" s="154"/>
      <c r="M293" s="159"/>
      <c r="T293" s="160"/>
      <c r="AT293" s="155" t="s">
        <v>181</v>
      </c>
      <c r="AU293" s="155" t="s">
        <v>87</v>
      </c>
      <c r="AV293" s="12" t="s">
        <v>87</v>
      </c>
      <c r="AW293" s="12" t="s">
        <v>32</v>
      </c>
      <c r="AX293" s="12" t="s">
        <v>77</v>
      </c>
      <c r="AY293" s="155" t="s">
        <v>134</v>
      </c>
    </row>
    <row r="294" spans="2:51" s="12" customFormat="1" ht="11.25">
      <c r="B294" s="154"/>
      <c r="D294" s="145" t="s">
        <v>181</v>
      </c>
      <c r="E294" s="155" t="s">
        <v>1</v>
      </c>
      <c r="F294" s="156" t="s">
        <v>531</v>
      </c>
      <c r="H294" s="157">
        <v>0.6</v>
      </c>
      <c r="I294" s="158"/>
      <c r="L294" s="154"/>
      <c r="M294" s="159"/>
      <c r="T294" s="160"/>
      <c r="AT294" s="155" t="s">
        <v>181</v>
      </c>
      <c r="AU294" s="155" t="s">
        <v>87</v>
      </c>
      <c r="AV294" s="12" t="s">
        <v>87</v>
      </c>
      <c r="AW294" s="12" t="s">
        <v>32</v>
      </c>
      <c r="AX294" s="12" t="s">
        <v>77</v>
      </c>
      <c r="AY294" s="155" t="s">
        <v>134</v>
      </c>
    </row>
    <row r="295" spans="2:51" s="12" customFormat="1" ht="11.25">
      <c r="B295" s="154"/>
      <c r="D295" s="145" t="s">
        <v>181</v>
      </c>
      <c r="E295" s="155" t="s">
        <v>1</v>
      </c>
      <c r="F295" s="156" t="s">
        <v>532</v>
      </c>
      <c r="H295" s="157">
        <v>23.52</v>
      </c>
      <c r="I295" s="158"/>
      <c r="L295" s="154"/>
      <c r="M295" s="159"/>
      <c r="T295" s="160"/>
      <c r="AT295" s="155" t="s">
        <v>181</v>
      </c>
      <c r="AU295" s="155" t="s">
        <v>87</v>
      </c>
      <c r="AV295" s="12" t="s">
        <v>87</v>
      </c>
      <c r="AW295" s="12" t="s">
        <v>32</v>
      </c>
      <c r="AX295" s="12" t="s">
        <v>77</v>
      </c>
      <c r="AY295" s="155" t="s">
        <v>134</v>
      </c>
    </row>
    <row r="296" spans="2:51" s="12" customFormat="1" ht="11.25">
      <c r="B296" s="154"/>
      <c r="D296" s="145" t="s">
        <v>181</v>
      </c>
      <c r="E296" s="155" t="s">
        <v>1</v>
      </c>
      <c r="F296" s="156" t="s">
        <v>533</v>
      </c>
      <c r="H296" s="157">
        <v>-4</v>
      </c>
      <c r="I296" s="158"/>
      <c r="L296" s="154"/>
      <c r="M296" s="159"/>
      <c r="T296" s="160"/>
      <c r="AT296" s="155" t="s">
        <v>181</v>
      </c>
      <c r="AU296" s="155" t="s">
        <v>87</v>
      </c>
      <c r="AV296" s="12" t="s">
        <v>87</v>
      </c>
      <c r="AW296" s="12" t="s">
        <v>32</v>
      </c>
      <c r="AX296" s="12" t="s">
        <v>77</v>
      </c>
      <c r="AY296" s="155" t="s">
        <v>134</v>
      </c>
    </row>
    <row r="297" spans="2:51" s="12" customFormat="1" ht="11.25">
      <c r="B297" s="154"/>
      <c r="D297" s="145" t="s">
        <v>181</v>
      </c>
      <c r="E297" s="155" t="s">
        <v>1</v>
      </c>
      <c r="F297" s="156" t="s">
        <v>527</v>
      </c>
      <c r="H297" s="157">
        <v>-4.5</v>
      </c>
      <c r="I297" s="158"/>
      <c r="L297" s="154"/>
      <c r="M297" s="159"/>
      <c r="T297" s="160"/>
      <c r="AT297" s="155" t="s">
        <v>181</v>
      </c>
      <c r="AU297" s="155" t="s">
        <v>87</v>
      </c>
      <c r="AV297" s="12" t="s">
        <v>87</v>
      </c>
      <c r="AW297" s="12" t="s">
        <v>32</v>
      </c>
      <c r="AX297" s="12" t="s">
        <v>77</v>
      </c>
      <c r="AY297" s="155" t="s">
        <v>134</v>
      </c>
    </row>
    <row r="298" spans="2:51" s="12" customFormat="1" ht="11.25">
      <c r="B298" s="154"/>
      <c r="D298" s="145" t="s">
        <v>181</v>
      </c>
      <c r="E298" s="155" t="s">
        <v>1</v>
      </c>
      <c r="F298" s="156" t="s">
        <v>534</v>
      </c>
      <c r="H298" s="157">
        <v>17.920000000000002</v>
      </c>
      <c r="I298" s="158"/>
      <c r="L298" s="154"/>
      <c r="M298" s="159"/>
      <c r="T298" s="160"/>
      <c r="AT298" s="155" t="s">
        <v>181</v>
      </c>
      <c r="AU298" s="155" t="s">
        <v>87</v>
      </c>
      <c r="AV298" s="12" t="s">
        <v>87</v>
      </c>
      <c r="AW298" s="12" t="s">
        <v>32</v>
      </c>
      <c r="AX298" s="12" t="s">
        <v>77</v>
      </c>
      <c r="AY298" s="155" t="s">
        <v>134</v>
      </c>
    </row>
    <row r="299" spans="2:51" s="12" customFormat="1" ht="11.25">
      <c r="B299" s="154"/>
      <c r="D299" s="145" t="s">
        <v>181</v>
      </c>
      <c r="E299" s="155" t="s">
        <v>1</v>
      </c>
      <c r="F299" s="156" t="s">
        <v>535</v>
      </c>
      <c r="H299" s="157">
        <v>-1.4</v>
      </c>
      <c r="I299" s="158"/>
      <c r="L299" s="154"/>
      <c r="M299" s="159"/>
      <c r="T299" s="160"/>
      <c r="AT299" s="155" t="s">
        <v>181</v>
      </c>
      <c r="AU299" s="155" t="s">
        <v>87</v>
      </c>
      <c r="AV299" s="12" t="s">
        <v>87</v>
      </c>
      <c r="AW299" s="12" t="s">
        <v>32</v>
      </c>
      <c r="AX299" s="12" t="s">
        <v>77</v>
      </c>
      <c r="AY299" s="155" t="s">
        <v>134</v>
      </c>
    </row>
    <row r="300" spans="2:51" s="12" customFormat="1" ht="11.25">
      <c r="B300" s="154"/>
      <c r="D300" s="145" t="s">
        <v>181</v>
      </c>
      <c r="E300" s="155" t="s">
        <v>1</v>
      </c>
      <c r="F300" s="156" t="s">
        <v>536</v>
      </c>
      <c r="H300" s="157">
        <v>30.24</v>
      </c>
      <c r="I300" s="158"/>
      <c r="L300" s="154"/>
      <c r="M300" s="159"/>
      <c r="T300" s="160"/>
      <c r="AT300" s="155" t="s">
        <v>181</v>
      </c>
      <c r="AU300" s="155" t="s">
        <v>87</v>
      </c>
      <c r="AV300" s="12" t="s">
        <v>87</v>
      </c>
      <c r="AW300" s="12" t="s">
        <v>32</v>
      </c>
      <c r="AX300" s="12" t="s">
        <v>77</v>
      </c>
      <c r="AY300" s="155" t="s">
        <v>134</v>
      </c>
    </row>
    <row r="301" spans="2:51" s="12" customFormat="1" ht="11.25">
      <c r="B301" s="154"/>
      <c r="D301" s="145" t="s">
        <v>181</v>
      </c>
      <c r="E301" s="155" t="s">
        <v>1</v>
      </c>
      <c r="F301" s="156" t="s">
        <v>537</v>
      </c>
      <c r="H301" s="157">
        <v>-6.4</v>
      </c>
      <c r="I301" s="158"/>
      <c r="L301" s="154"/>
      <c r="M301" s="159"/>
      <c r="T301" s="160"/>
      <c r="AT301" s="155" t="s">
        <v>181</v>
      </c>
      <c r="AU301" s="155" t="s">
        <v>87</v>
      </c>
      <c r="AV301" s="12" t="s">
        <v>87</v>
      </c>
      <c r="AW301" s="12" t="s">
        <v>32</v>
      </c>
      <c r="AX301" s="12" t="s">
        <v>77</v>
      </c>
      <c r="AY301" s="155" t="s">
        <v>134</v>
      </c>
    </row>
    <row r="302" spans="2:51" s="12" customFormat="1" ht="11.25">
      <c r="B302" s="154"/>
      <c r="D302" s="145" t="s">
        <v>181</v>
      </c>
      <c r="E302" s="155" t="s">
        <v>1</v>
      </c>
      <c r="F302" s="156" t="s">
        <v>538</v>
      </c>
      <c r="H302" s="157">
        <v>38.64</v>
      </c>
      <c r="I302" s="158"/>
      <c r="L302" s="154"/>
      <c r="M302" s="159"/>
      <c r="T302" s="160"/>
      <c r="AT302" s="155" t="s">
        <v>181</v>
      </c>
      <c r="AU302" s="155" t="s">
        <v>87</v>
      </c>
      <c r="AV302" s="12" t="s">
        <v>87</v>
      </c>
      <c r="AW302" s="12" t="s">
        <v>32</v>
      </c>
      <c r="AX302" s="12" t="s">
        <v>77</v>
      </c>
      <c r="AY302" s="155" t="s">
        <v>134</v>
      </c>
    </row>
    <row r="303" spans="2:51" s="12" customFormat="1" ht="11.25">
      <c r="B303" s="154"/>
      <c r="D303" s="145" t="s">
        <v>181</v>
      </c>
      <c r="E303" s="155" t="s">
        <v>1</v>
      </c>
      <c r="F303" s="156" t="s">
        <v>539</v>
      </c>
      <c r="H303" s="157">
        <v>-2.9</v>
      </c>
      <c r="I303" s="158"/>
      <c r="L303" s="154"/>
      <c r="M303" s="159"/>
      <c r="T303" s="160"/>
      <c r="AT303" s="155" t="s">
        <v>181</v>
      </c>
      <c r="AU303" s="155" t="s">
        <v>87</v>
      </c>
      <c r="AV303" s="12" t="s">
        <v>87</v>
      </c>
      <c r="AW303" s="12" t="s">
        <v>32</v>
      </c>
      <c r="AX303" s="12" t="s">
        <v>77</v>
      </c>
      <c r="AY303" s="155" t="s">
        <v>134</v>
      </c>
    </row>
    <row r="304" spans="2:51" s="12" customFormat="1" ht="11.25">
      <c r="B304" s="154"/>
      <c r="D304" s="145" t="s">
        <v>181</v>
      </c>
      <c r="E304" s="155" t="s">
        <v>1</v>
      </c>
      <c r="F304" s="156" t="s">
        <v>528</v>
      </c>
      <c r="H304" s="157">
        <v>0.7</v>
      </c>
      <c r="I304" s="158"/>
      <c r="L304" s="154"/>
      <c r="M304" s="159"/>
      <c r="T304" s="160"/>
      <c r="AT304" s="155" t="s">
        <v>181</v>
      </c>
      <c r="AU304" s="155" t="s">
        <v>87</v>
      </c>
      <c r="AV304" s="12" t="s">
        <v>87</v>
      </c>
      <c r="AW304" s="12" t="s">
        <v>32</v>
      </c>
      <c r="AX304" s="12" t="s">
        <v>77</v>
      </c>
      <c r="AY304" s="155" t="s">
        <v>134</v>
      </c>
    </row>
    <row r="305" spans="2:51" s="12" customFormat="1" ht="11.25">
      <c r="B305" s="154"/>
      <c r="D305" s="145" t="s">
        <v>181</v>
      </c>
      <c r="E305" s="155" t="s">
        <v>1</v>
      </c>
      <c r="F305" s="156" t="s">
        <v>540</v>
      </c>
      <c r="H305" s="157">
        <v>42.56</v>
      </c>
      <c r="I305" s="158"/>
      <c r="L305" s="154"/>
      <c r="M305" s="159"/>
      <c r="T305" s="160"/>
      <c r="AT305" s="155" t="s">
        <v>181</v>
      </c>
      <c r="AU305" s="155" t="s">
        <v>87</v>
      </c>
      <c r="AV305" s="12" t="s">
        <v>87</v>
      </c>
      <c r="AW305" s="12" t="s">
        <v>32</v>
      </c>
      <c r="AX305" s="12" t="s">
        <v>77</v>
      </c>
      <c r="AY305" s="155" t="s">
        <v>134</v>
      </c>
    </row>
    <row r="306" spans="2:51" s="12" customFormat="1" ht="11.25">
      <c r="B306" s="154"/>
      <c r="D306" s="145" t="s">
        <v>181</v>
      </c>
      <c r="E306" s="155" t="s">
        <v>1</v>
      </c>
      <c r="F306" s="156" t="s">
        <v>541</v>
      </c>
      <c r="H306" s="157">
        <v>-3.1</v>
      </c>
      <c r="I306" s="158"/>
      <c r="L306" s="154"/>
      <c r="M306" s="159"/>
      <c r="T306" s="160"/>
      <c r="AT306" s="155" t="s">
        <v>181</v>
      </c>
      <c r="AU306" s="155" t="s">
        <v>87</v>
      </c>
      <c r="AV306" s="12" t="s">
        <v>87</v>
      </c>
      <c r="AW306" s="12" t="s">
        <v>32</v>
      </c>
      <c r="AX306" s="12" t="s">
        <v>77</v>
      </c>
      <c r="AY306" s="155" t="s">
        <v>134</v>
      </c>
    </row>
    <row r="307" spans="2:51" s="12" customFormat="1" ht="11.25">
      <c r="B307" s="154"/>
      <c r="D307" s="145" t="s">
        <v>181</v>
      </c>
      <c r="E307" s="155" t="s">
        <v>1</v>
      </c>
      <c r="F307" s="156" t="s">
        <v>528</v>
      </c>
      <c r="H307" s="157">
        <v>0.7</v>
      </c>
      <c r="I307" s="158"/>
      <c r="L307" s="154"/>
      <c r="M307" s="159"/>
      <c r="T307" s="160"/>
      <c r="AT307" s="155" t="s">
        <v>181</v>
      </c>
      <c r="AU307" s="155" t="s">
        <v>87</v>
      </c>
      <c r="AV307" s="12" t="s">
        <v>87</v>
      </c>
      <c r="AW307" s="12" t="s">
        <v>32</v>
      </c>
      <c r="AX307" s="12" t="s">
        <v>77</v>
      </c>
      <c r="AY307" s="155" t="s">
        <v>134</v>
      </c>
    </row>
    <row r="308" spans="2:51" s="12" customFormat="1" ht="11.25">
      <c r="B308" s="154"/>
      <c r="D308" s="145" t="s">
        <v>181</v>
      </c>
      <c r="E308" s="155" t="s">
        <v>1</v>
      </c>
      <c r="F308" s="156" t="s">
        <v>542</v>
      </c>
      <c r="H308" s="157">
        <v>44.8</v>
      </c>
      <c r="I308" s="158"/>
      <c r="L308" s="154"/>
      <c r="M308" s="159"/>
      <c r="T308" s="160"/>
      <c r="AT308" s="155" t="s">
        <v>181</v>
      </c>
      <c r="AU308" s="155" t="s">
        <v>87</v>
      </c>
      <c r="AV308" s="12" t="s">
        <v>87</v>
      </c>
      <c r="AW308" s="12" t="s">
        <v>32</v>
      </c>
      <c r="AX308" s="12" t="s">
        <v>77</v>
      </c>
      <c r="AY308" s="155" t="s">
        <v>134</v>
      </c>
    </row>
    <row r="309" spans="2:51" s="12" customFormat="1" ht="11.25">
      <c r="B309" s="154"/>
      <c r="D309" s="145" t="s">
        <v>181</v>
      </c>
      <c r="E309" s="155" t="s">
        <v>1</v>
      </c>
      <c r="F309" s="156" t="s">
        <v>543</v>
      </c>
      <c r="H309" s="157">
        <v>-6.2</v>
      </c>
      <c r="I309" s="158"/>
      <c r="L309" s="154"/>
      <c r="M309" s="159"/>
      <c r="T309" s="160"/>
      <c r="AT309" s="155" t="s">
        <v>181</v>
      </c>
      <c r="AU309" s="155" t="s">
        <v>87</v>
      </c>
      <c r="AV309" s="12" t="s">
        <v>87</v>
      </c>
      <c r="AW309" s="12" t="s">
        <v>32</v>
      </c>
      <c r="AX309" s="12" t="s">
        <v>77</v>
      </c>
      <c r="AY309" s="155" t="s">
        <v>134</v>
      </c>
    </row>
    <row r="310" spans="2:51" s="12" customFormat="1" ht="11.25">
      <c r="B310" s="154"/>
      <c r="D310" s="145" t="s">
        <v>181</v>
      </c>
      <c r="E310" s="155" t="s">
        <v>1</v>
      </c>
      <c r="F310" s="156" t="s">
        <v>544</v>
      </c>
      <c r="H310" s="157">
        <v>1.4</v>
      </c>
      <c r="I310" s="158"/>
      <c r="L310" s="154"/>
      <c r="M310" s="159"/>
      <c r="T310" s="160"/>
      <c r="AT310" s="155" t="s">
        <v>181</v>
      </c>
      <c r="AU310" s="155" t="s">
        <v>87</v>
      </c>
      <c r="AV310" s="12" t="s">
        <v>87</v>
      </c>
      <c r="AW310" s="12" t="s">
        <v>32</v>
      </c>
      <c r="AX310" s="12" t="s">
        <v>77</v>
      </c>
      <c r="AY310" s="155" t="s">
        <v>134</v>
      </c>
    </row>
    <row r="311" spans="2:51" s="12" customFormat="1" ht="11.25">
      <c r="B311" s="154"/>
      <c r="D311" s="145" t="s">
        <v>181</v>
      </c>
      <c r="E311" s="155" t="s">
        <v>1</v>
      </c>
      <c r="F311" s="156" t="s">
        <v>545</v>
      </c>
      <c r="H311" s="157">
        <v>50.4</v>
      </c>
      <c r="I311" s="158"/>
      <c r="L311" s="154"/>
      <c r="M311" s="159"/>
      <c r="T311" s="160"/>
      <c r="AT311" s="155" t="s">
        <v>181</v>
      </c>
      <c r="AU311" s="155" t="s">
        <v>87</v>
      </c>
      <c r="AV311" s="12" t="s">
        <v>87</v>
      </c>
      <c r="AW311" s="12" t="s">
        <v>32</v>
      </c>
      <c r="AX311" s="12" t="s">
        <v>77</v>
      </c>
      <c r="AY311" s="155" t="s">
        <v>134</v>
      </c>
    </row>
    <row r="312" spans="2:51" s="12" customFormat="1" ht="11.25">
      <c r="B312" s="154"/>
      <c r="D312" s="145" t="s">
        <v>181</v>
      </c>
      <c r="E312" s="155" t="s">
        <v>1</v>
      </c>
      <c r="F312" s="156" t="s">
        <v>546</v>
      </c>
      <c r="H312" s="157">
        <v>-10.4</v>
      </c>
      <c r="I312" s="158"/>
      <c r="L312" s="154"/>
      <c r="M312" s="159"/>
      <c r="T312" s="160"/>
      <c r="AT312" s="155" t="s">
        <v>181</v>
      </c>
      <c r="AU312" s="155" t="s">
        <v>87</v>
      </c>
      <c r="AV312" s="12" t="s">
        <v>87</v>
      </c>
      <c r="AW312" s="12" t="s">
        <v>32</v>
      </c>
      <c r="AX312" s="12" t="s">
        <v>77</v>
      </c>
      <c r="AY312" s="155" t="s">
        <v>134</v>
      </c>
    </row>
    <row r="313" spans="2:51" s="12" customFormat="1" ht="11.25">
      <c r="B313" s="154"/>
      <c r="D313" s="145" t="s">
        <v>181</v>
      </c>
      <c r="E313" s="155" t="s">
        <v>1</v>
      </c>
      <c r="F313" s="156" t="s">
        <v>547</v>
      </c>
      <c r="H313" s="157">
        <v>34.159999999999997</v>
      </c>
      <c r="I313" s="158"/>
      <c r="L313" s="154"/>
      <c r="M313" s="159"/>
      <c r="T313" s="160"/>
      <c r="AT313" s="155" t="s">
        <v>181</v>
      </c>
      <c r="AU313" s="155" t="s">
        <v>87</v>
      </c>
      <c r="AV313" s="12" t="s">
        <v>87</v>
      </c>
      <c r="AW313" s="12" t="s">
        <v>32</v>
      </c>
      <c r="AX313" s="12" t="s">
        <v>77</v>
      </c>
      <c r="AY313" s="155" t="s">
        <v>134</v>
      </c>
    </row>
    <row r="314" spans="2:51" s="12" customFormat="1" ht="11.25">
      <c r="B314" s="154"/>
      <c r="D314" s="145" t="s">
        <v>181</v>
      </c>
      <c r="E314" s="155" t="s">
        <v>1</v>
      </c>
      <c r="F314" s="156" t="s">
        <v>548</v>
      </c>
      <c r="H314" s="157">
        <v>-6.9</v>
      </c>
      <c r="I314" s="158"/>
      <c r="L314" s="154"/>
      <c r="M314" s="159"/>
      <c r="T314" s="160"/>
      <c r="AT314" s="155" t="s">
        <v>181</v>
      </c>
      <c r="AU314" s="155" t="s">
        <v>87</v>
      </c>
      <c r="AV314" s="12" t="s">
        <v>87</v>
      </c>
      <c r="AW314" s="12" t="s">
        <v>32</v>
      </c>
      <c r="AX314" s="12" t="s">
        <v>77</v>
      </c>
      <c r="AY314" s="155" t="s">
        <v>134</v>
      </c>
    </row>
    <row r="315" spans="2:51" s="12" customFormat="1" ht="11.25">
      <c r="B315" s="154"/>
      <c r="D315" s="145" t="s">
        <v>181</v>
      </c>
      <c r="E315" s="155" t="s">
        <v>1</v>
      </c>
      <c r="F315" s="156" t="s">
        <v>528</v>
      </c>
      <c r="H315" s="157">
        <v>0.7</v>
      </c>
      <c r="I315" s="158"/>
      <c r="L315" s="154"/>
      <c r="M315" s="159"/>
      <c r="T315" s="160"/>
      <c r="AT315" s="155" t="s">
        <v>181</v>
      </c>
      <c r="AU315" s="155" t="s">
        <v>87</v>
      </c>
      <c r="AV315" s="12" t="s">
        <v>87</v>
      </c>
      <c r="AW315" s="12" t="s">
        <v>32</v>
      </c>
      <c r="AX315" s="12" t="s">
        <v>77</v>
      </c>
      <c r="AY315" s="155" t="s">
        <v>134</v>
      </c>
    </row>
    <row r="316" spans="2:51" s="12" customFormat="1" ht="11.25">
      <c r="B316" s="154"/>
      <c r="D316" s="145" t="s">
        <v>181</v>
      </c>
      <c r="E316" s="155" t="s">
        <v>1</v>
      </c>
      <c r="F316" s="156" t="s">
        <v>549</v>
      </c>
      <c r="H316" s="157">
        <v>31.36</v>
      </c>
      <c r="I316" s="158"/>
      <c r="L316" s="154"/>
      <c r="M316" s="159"/>
      <c r="T316" s="160"/>
      <c r="AT316" s="155" t="s">
        <v>181</v>
      </c>
      <c r="AU316" s="155" t="s">
        <v>87</v>
      </c>
      <c r="AV316" s="12" t="s">
        <v>87</v>
      </c>
      <c r="AW316" s="12" t="s">
        <v>32</v>
      </c>
      <c r="AX316" s="12" t="s">
        <v>77</v>
      </c>
      <c r="AY316" s="155" t="s">
        <v>134</v>
      </c>
    </row>
    <row r="317" spans="2:51" s="12" customFormat="1" ht="11.25">
      <c r="B317" s="154"/>
      <c r="D317" s="145" t="s">
        <v>181</v>
      </c>
      <c r="E317" s="155" t="s">
        <v>1</v>
      </c>
      <c r="F317" s="156" t="s">
        <v>527</v>
      </c>
      <c r="H317" s="157">
        <v>-4.5</v>
      </c>
      <c r="I317" s="158"/>
      <c r="L317" s="154"/>
      <c r="M317" s="159"/>
      <c r="T317" s="160"/>
      <c r="AT317" s="155" t="s">
        <v>181</v>
      </c>
      <c r="AU317" s="155" t="s">
        <v>87</v>
      </c>
      <c r="AV317" s="12" t="s">
        <v>87</v>
      </c>
      <c r="AW317" s="12" t="s">
        <v>32</v>
      </c>
      <c r="AX317" s="12" t="s">
        <v>77</v>
      </c>
      <c r="AY317" s="155" t="s">
        <v>134</v>
      </c>
    </row>
    <row r="318" spans="2:51" s="12" customFormat="1" ht="11.25">
      <c r="B318" s="154"/>
      <c r="D318" s="145" t="s">
        <v>181</v>
      </c>
      <c r="E318" s="155" t="s">
        <v>1</v>
      </c>
      <c r="F318" s="156" t="s">
        <v>528</v>
      </c>
      <c r="H318" s="157">
        <v>0.7</v>
      </c>
      <c r="I318" s="158"/>
      <c r="L318" s="154"/>
      <c r="M318" s="159"/>
      <c r="T318" s="160"/>
      <c r="AT318" s="155" t="s">
        <v>181</v>
      </c>
      <c r="AU318" s="155" t="s">
        <v>87</v>
      </c>
      <c r="AV318" s="12" t="s">
        <v>87</v>
      </c>
      <c r="AW318" s="12" t="s">
        <v>32</v>
      </c>
      <c r="AX318" s="12" t="s">
        <v>77</v>
      </c>
      <c r="AY318" s="155" t="s">
        <v>134</v>
      </c>
    </row>
    <row r="319" spans="2:51" s="12" customFormat="1" ht="11.25">
      <c r="B319" s="154"/>
      <c r="D319" s="145" t="s">
        <v>181</v>
      </c>
      <c r="E319" s="155" t="s">
        <v>1</v>
      </c>
      <c r="F319" s="156" t="s">
        <v>550</v>
      </c>
      <c r="H319" s="157">
        <v>16.8</v>
      </c>
      <c r="I319" s="158"/>
      <c r="L319" s="154"/>
      <c r="M319" s="159"/>
      <c r="T319" s="160"/>
      <c r="AT319" s="155" t="s">
        <v>181</v>
      </c>
      <c r="AU319" s="155" t="s">
        <v>87</v>
      </c>
      <c r="AV319" s="12" t="s">
        <v>87</v>
      </c>
      <c r="AW319" s="12" t="s">
        <v>32</v>
      </c>
      <c r="AX319" s="12" t="s">
        <v>77</v>
      </c>
      <c r="AY319" s="155" t="s">
        <v>134</v>
      </c>
    </row>
    <row r="320" spans="2:51" s="12" customFormat="1" ht="11.25">
      <c r="B320" s="154"/>
      <c r="D320" s="145" t="s">
        <v>181</v>
      </c>
      <c r="E320" s="155" t="s">
        <v>1</v>
      </c>
      <c r="F320" s="156" t="s">
        <v>535</v>
      </c>
      <c r="H320" s="157">
        <v>-1.4</v>
      </c>
      <c r="I320" s="158"/>
      <c r="L320" s="154"/>
      <c r="M320" s="159"/>
      <c r="T320" s="160"/>
      <c r="AT320" s="155" t="s">
        <v>181</v>
      </c>
      <c r="AU320" s="155" t="s">
        <v>87</v>
      </c>
      <c r="AV320" s="12" t="s">
        <v>87</v>
      </c>
      <c r="AW320" s="12" t="s">
        <v>32</v>
      </c>
      <c r="AX320" s="12" t="s">
        <v>77</v>
      </c>
      <c r="AY320" s="155" t="s">
        <v>134</v>
      </c>
    </row>
    <row r="321" spans="2:65" s="12" customFormat="1" ht="11.25">
      <c r="B321" s="154"/>
      <c r="D321" s="145" t="s">
        <v>181</v>
      </c>
      <c r="E321" s="155" t="s">
        <v>1</v>
      </c>
      <c r="F321" s="156" t="s">
        <v>551</v>
      </c>
      <c r="H321" s="157">
        <v>22.4</v>
      </c>
      <c r="I321" s="158"/>
      <c r="L321" s="154"/>
      <c r="M321" s="159"/>
      <c r="T321" s="160"/>
      <c r="AT321" s="155" t="s">
        <v>181</v>
      </c>
      <c r="AU321" s="155" t="s">
        <v>87</v>
      </c>
      <c r="AV321" s="12" t="s">
        <v>87</v>
      </c>
      <c r="AW321" s="12" t="s">
        <v>32</v>
      </c>
      <c r="AX321" s="12" t="s">
        <v>77</v>
      </c>
      <c r="AY321" s="155" t="s">
        <v>134</v>
      </c>
    </row>
    <row r="322" spans="2:65" s="12" customFormat="1" ht="11.25">
      <c r="B322" s="154"/>
      <c r="D322" s="145" t="s">
        <v>181</v>
      </c>
      <c r="E322" s="155" t="s">
        <v>1</v>
      </c>
      <c r="F322" s="156" t="s">
        <v>541</v>
      </c>
      <c r="H322" s="157">
        <v>-3.1</v>
      </c>
      <c r="I322" s="158"/>
      <c r="L322" s="154"/>
      <c r="M322" s="159"/>
      <c r="T322" s="160"/>
      <c r="AT322" s="155" t="s">
        <v>181</v>
      </c>
      <c r="AU322" s="155" t="s">
        <v>87</v>
      </c>
      <c r="AV322" s="12" t="s">
        <v>87</v>
      </c>
      <c r="AW322" s="12" t="s">
        <v>32</v>
      </c>
      <c r="AX322" s="12" t="s">
        <v>77</v>
      </c>
      <c r="AY322" s="155" t="s">
        <v>134</v>
      </c>
    </row>
    <row r="323" spans="2:65" s="12" customFormat="1" ht="11.25">
      <c r="B323" s="154"/>
      <c r="D323" s="145" t="s">
        <v>181</v>
      </c>
      <c r="E323" s="155" t="s">
        <v>1</v>
      </c>
      <c r="F323" s="156" t="s">
        <v>528</v>
      </c>
      <c r="H323" s="157">
        <v>0.7</v>
      </c>
      <c r="I323" s="158"/>
      <c r="L323" s="154"/>
      <c r="M323" s="159"/>
      <c r="T323" s="160"/>
      <c r="AT323" s="155" t="s">
        <v>181</v>
      </c>
      <c r="AU323" s="155" t="s">
        <v>87</v>
      </c>
      <c r="AV323" s="12" t="s">
        <v>87</v>
      </c>
      <c r="AW323" s="12" t="s">
        <v>32</v>
      </c>
      <c r="AX323" s="12" t="s">
        <v>77</v>
      </c>
      <c r="AY323" s="155" t="s">
        <v>134</v>
      </c>
    </row>
    <row r="324" spans="2:65" s="12" customFormat="1" ht="11.25">
      <c r="B324" s="154"/>
      <c r="D324" s="145" t="s">
        <v>181</v>
      </c>
      <c r="E324" s="155" t="s">
        <v>1</v>
      </c>
      <c r="F324" s="156" t="s">
        <v>552</v>
      </c>
      <c r="H324" s="157">
        <v>34.72</v>
      </c>
      <c r="I324" s="158"/>
      <c r="L324" s="154"/>
      <c r="M324" s="159"/>
      <c r="T324" s="160"/>
      <c r="AT324" s="155" t="s">
        <v>181</v>
      </c>
      <c r="AU324" s="155" t="s">
        <v>87</v>
      </c>
      <c r="AV324" s="12" t="s">
        <v>87</v>
      </c>
      <c r="AW324" s="12" t="s">
        <v>32</v>
      </c>
      <c r="AX324" s="12" t="s">
        <v>77</v>
      </c>
      <c r="AY324" s="155" t="s">
        <v>134</v>
      </c>
    </row>
    <row r="325" spans="2:65" s="12" customFormat="1" ht="11.25">
      <c r="B325" s="154"/>
      <c r="D325" s="145" t="s">
        <v>181</v>
      </c>
      <c r="E325" s="155" t="s">
        <v>1</v>
      </c>
      <c r="F325" s="156" t="s">
        <v>539</v>
      </c>
      <c r="H325" s="157">
        <v>-2.9</v>
      </c>
      <c r="I325" s="158"/>
      <c r="L325" s="154"/>
      <c r="M325" s="159"/>
      <c r="T325" s="160"/>
      <c r="AT325" s="155" t="s">
        <v>181</v>
      </c>
      <c r="AU325" s="155" t="s">
        <v>87</v>
      </c>
      <c r="AV325" s="12" t="s">
        <v>87</v>
      </c>
      <c r="AW325" s="12" t="s">
        <v>32</v>
      </c>
      <c r="AX325" s="12" t="s">
        <v>77</v>
      </c>
      <c r="AY325" s="155" t="s">
        <v>134</v>
      </c>
    </row>
    <row r="326" spans="2:65" s="12" customFormat="1" ht="11.25">
      <c r="B326" s="154"/>
      <c r="D326" s="145" t="s">
        <v>181</v>
      </c>
      <c r="E326" s="155" t="s">
        <v>1</v>
      </c>
      <c r="F326" s="156" t="s">
        <v>528</v>
      </c>
      <c r="H326" s="157">
        <v>0.7</v>
      </c>
      <c r="I326" s="158"/>
      <c r="L326" s="154"/>
      <c r="M326" s="159"/>
      <c r="T326" s="160"/>
      <c r="AT326" s="155" t="s">
        <v>181</v>
      </c>
      <c r="AU326" s="155" t="s">
        <v>87</v>
      </c>
      <c r="AV326" s="12" t="s">
        <v>87</v>
      </c>
      <c r="AW326" s="12" t="s">
        <v>32</v>
      </c>
      <c r="AX326" s="12" t="s">
        <v>77</v>
      </c>
      <c r="AY326" s="155" t="s">
        <v>134</v>
      </c>
    </row>
    <row r="327" spans="2:65" s="12" customFormat="1" ht="11.25">
      <c r="B327" s="154"/>
      <c r="D327" s="145" t="s">
        <v>181</v>
      </c>
      <c r="E327" s="155" t="s">
        <v>1</v>
      </c>
      <c r="F327" s="156" t="s">
        <v>553</v>
      </c>
      <c r="H327" s="157">
        <v>24.64</v>
      </c>
      <c r="I327" s="158"/>
      <c r="L327" s="154"/>
      <c r="M327" s="159"/>
      <c r="T327" s="160"/>
      <c r="AT327" s="155" t="s">
        <v>181</v>
      </c>
      <c r="AU327" s="155" t="s">
        <v>87</v>
      </c>
      <c r="AV327" s="12" t="s">
        <v>87</v>
      </c>
      <c r="AW327" s="12" t="s">
        <v>32</v>
      </c>
      <c r="AX327" s="12" t="s">
        <v>77</v>
      </c>
      <c r="AY327" s="155" t="s">
        <v>134</v>
      </c>
    </row>
    <row r="328" spans="2:65" s="12" customFormat="1" ht="11.25">
      <c r="B328" s="154"/>
      <c r="D328" s="145" t="s">
        <v>181</v>
      </c>
      <c r="E328" s="155" t="s">
        <v>1</v>
      </c>
      <c r="F328" s="156" t="s">
        <v>554</v>
      </c>
      <c r="H328" s="157">
        <v>-9</v>
      </c>
      <c r="I328" s="158"/>
      <c r="L328" s="154"/>
      <c r="M328" s="159"/>
      <c r="T328" s="160"/>
      <c r="AT328" s="155" t="s">
        <v>181</v>
      </c>
      <c r="AU328" s="155" t="s">
        <v>87</v>
      </c>
      <c r="AV328" s="12" t="s">
        <v>87</v>
      </c>
      <c r="AW328" s="12" t="s">
        <v>32</v>
      </c>
      <c r="AX328" s="12" t="s">
        <v>77</v>
      </c>
      <c r="AY328" s="155" t="s">
        <v>134</v>
      </c>
    </row>
    <row r="329" spans="2:65" s="12" customFormat="1" ht="11.25">
      <c r="B329" s="154"/>
      <c r="D329" s="145" t="s">
        <v>181</v>
      </c>
      <c r="E329" s="155" t="s">
        <v>1</v>
      </c>
      <c r="F329" s="156" t="s">
        <v>555</v>
      </c>
      <c r="H329" s="157">
        <v>18.48</v>
      </c>
      <c r="I329" s="158"/>
      <c r="L329" s="154"/>
      <c r="M329" s="159"/>
      <c r="T329" s="160"/>
      <c r="AT329" s="155" t="s">
        <v>181</v>
      </c>
      <c r="AU329" s="155" t="s">
        <v>87</v>
      </c>
      <c r="AV329" s="12" t="s">
        <v>87</v>
      </c>
      <c r="AW329" s="12" t="s">
        <v>32</v>
      </c>
      <c r="AX329" s="12" t="s">
        <v>77</v>
      </c>
      <c r="AY329" s="155" t="s">
        <v>134</v>
      </c>
    </row>
    <row r="330" spans="2:65" s="12" customFormat="1" ht="11.25">
      <c r="B330" s="154"/>
      <c r="D330" s="145" t="s">
        <v>181</v>
      </c>
      <c r="E330" s="155" t="s">
        <v>1</v>
      </c>
      <c r="F330" s="156" t="s">
        <v>556</v>
      </c>
      <c r="H330" s="157">
        <v>-5</v>
      </c>
      <c r="I330" s="158"/>
      <c r="L330" s="154"/>
      <c r="M330" s="159"/>
      <c r="T330" s="160"/>
      <c r="AT330" s="155" t="s">
        <v>181</v>
      </c>
      <c r="AU330" s="155" t="s">
        <v>87</v>
      </c>
      <c r="AV330" s="12" t="s">
        <v>87</v>
      </c>
      <c r="AW330" s="12" t="s">
        <v>32</v>
      </c>
      <c r="AX330" s="12" t="s">
        <v>77</v>
      </c>
      <c r="AY330" s="155" t="s">
        <v>134</v>
      </c>
    </row>
    <row r="331" spans="2:65" s="15" customFormat="1" ht="11.25">
      <c r="B331" s="184"/>
      <c r="D331" s="145" t="s">
        <v>181</v>
      </c>
      <c r="E331" s="185" t="s">
        <v>1</v>
      </c>
      <c r="F331" s="186" t="s">
        <v>557</v>
      </c>
      <c r="H331" s="187">
        <v>443.3</v>
      </c>
      <c r="I331" s="188"/>
      <c r="L331" s="184"/>
      <c r="M331" s="189"/>
      <c r="T331" s="190"/>
      <c r="AT331" s="185" t="s">
        <v>181</v>
      </c>
      <c r="AU331" s="185" t="s">
        <v>87</v>
      </c>
      <c r="AV331" s="15" t="s">
        <v>149</v>
      </c>
      <c r="AW331" s="15" t="s">
        <v>32</v>
      </c>
      <c r="AX331" s="15" t="s">
        <v>77</v>
      </c>
      <c r="AY331" s="185" t="s">
        <v>134</v>
      </c>
    </row>
    <row r="332" spans="2:65" s="12" customFormat="1" ht="11.25">
      <c r="B332" s="154"/>
      <c r="D332" s="145" t="s">
        <v>181</v>
      </c>
      <c r="E332" s="155" t="s">
        <v>1</v>
      </c>
      <c r="F332" s="156" t="s">
        <v>558</v>
      </c>
      <c r="H332" s="157">
        <v>-99.52</v>
      </c>
      <c r="I332" s="158"/>
      <c r="L332" s="154"/>
      <c r="M332" s="159"/>
      <c r="T332" s="160"/>
      <c r="AT332" s="155" t="s">
        <v>181</v>
      </c>
      <c r="AU332" s="155" t="s">
        <v>87</v>
      </c>
      <c r="AV332" s="12" t="s">
        <v>87</v>
      </c>
      <c r="AW332" s="12" t="s">
        <v>32</v>
      </c>
      <c r="AX332" s="12" t="s">
        <v>77</v>
      </c>
      <c r="AY332" s="155" t="s">
        <v>134</v>
      </c>
    </row>
    <row r="333" spans="2:65" s="13" customFormat="1" ht="11.25">
      <c r="B333" s="161"/>
      <c r="D333" s="145" t="s">
        <v>181</v>
      </c>
      <c r="E333" s="162" t="s">
        <v>1</v>
      </c>
      <c r="F333" s="163" t="s">
        <v>184</v>
      </c>
      <c r="H333" s="164">
        <v>343.78000000000003</v>
      </c>
      <c r="I333" s="165"/>
      <c r="L333" s="161"/>
      <c r="M333" s="166"/>
      <c r="T333" s="167"/>
      <c r="AT333" s="162" t="s">
        <v>181</v>
      </c>
      <c r="AU333" s="162" t="s">
        <v>87</v>
      </c>
      <c r="AV333" s="13" t="s">
        <v>155</v>
      </c>
      <c r="AW333" s="13" t="s">
        <v>32</v>
      </c>
      <c r="AX333" s="13" t="s">
        <v>85</v>
      </c>
      <c r="AY333" s="162" t="s">
        <v>134</v>
      </c>
    </row>
    <row r="334" spans="2:65" s="1" customFormat="1" ht="16.5" customHeight="1">
      <c r="B334" s="32"/>
      <c r="C334" s="132" t="s">
        <v>559</v>
      </c>
      <c r="D334" s="132" t="s">
        <v>137</v>
      </c>
      <c r="E334" s="133" t="s">
        <v>560</v>
      </c>
      <c r="F334" s="134" t="s">
        <v>561</v>
      </c>
      <c r="G334" s="135" t="s">
        <v>383</v>
      </c>
      <c r="H334" s="136">
        <v>40.4</v>
      </c>
      <c r="I334" s="137"/>
      <c r="J334" s="138">
        <f>ROUND(I334*H334,2)</f>
        <v>0</v>
      </c>
      <c r="K334" s="134" t="s">
        <v>1</v>
      </c>
      <c r="L334" s="32"/>
      <c r="M334" s="139" t="s">
        <v>1</v>
      </c>
      <c r="N334" s="140" t="s">
        <v>42</v>
      </c>
      <c r="P334" s="141">
        <f>O334*H334</f>
        <v>0</v>
      </c>
      <c r="Q334" s="141">
        <v>1E-3</v>
      </c>
      <c r="R334" s="141">
        <f>Q334*H334</f>
        <v>4.0399999999999998E-2</v>
      </c>
      <c r="S334" s="141">
        <v>0</v>
      </c>
      <c r="T334" s="142">
        <f>S334*H334</f>
        <v>0</v>
      </c>
      <c r="AR334" s="143" t="s">
        <v>155</v>
      </c>
      <c r="AT334" s="143" t="s">
        <v>137</v>
      </c>
      <c r="AU334" s="143" t="s">
        <v>87</v>
      </c>
      <c r="AY334" s="17" t="s">
        <v>134</v>
      </c>
      <c r="BE334" s="144">
        <f>IF(N334="základní",J334,0)</f>
        <v>0</v>
      </c>
      <c r="BF334" s="144">
        <f>IF(N334="snížená",J334,0)</f>
        <v>0</v>
      </c>
      <c r="BG334" s="144">
        <f>IF(N334="zákl. přenesená",J334,0)</f>
        <v>0</v>
      </c>
      <c r="BH334" s="144">
        <f>IF(N334="sníž. přenesená",J334,0)</f>
        <v>0</v>
      </c>
      <c r="BI334" s="144">
        <f>IF(N334="nulová",J334,0)</f>
        <v>0</v>
      </c>
      <c r="BJ334" s="17" t="s">
        <v>85</v>
      </c>
      <c r="BK334" s="144">
        <f>ROUND(I334*H334,2)</f>
        <v>0</v>
      </c>
      <c r="BL334" s="17" t="s">
        <v>155</v>
      </c>
      <c r="BM334" s="143" t="s">
        <v>562</v>
      </c>
    </row>
    <row r="335" spans="2:65" s="12" customFormat="1" ht="11.25">
      <c r="B335" s="154"/>
      <c r="D335" s="145" t="s">
        <v>181</v>
      </c>
      <c r="E335" s="155" t="s">
        <v>1</v>
      </c>
      <c r="F335" s="156" t="s">
        <v>563</v>
      </c>
      <c r="H335" s="157">
        <v>40.4</v>
      </c>
      <c r="I335" s="158"/>
      <c r="L335" s="154"/>
      <c r="M335" s="159"/>
      <c r="T335" s="160"/>
      <c r="AT335" s="155" t="s">
        <v>181</v>
      </c>
      <c r="AU335" s="155" t="s">
        <v>87</v>
      </c>
      <c r="AV335" s="12" t="s">
        <v>87</v>
      </c>
      <c r="AW335" s="12" t="s">
        <v>32</v>
      </c>
      <c r="AX335" s="12" t="s">
        <v>85</v>
      </c>
      <c r="AY335" s="155" t="s">
        <v>134</v>
      </c>
    </row>
    <row r="336" spans="2:65" s="1" customFormat="1" ht="16.5" customHeight="1">
      <c r="B336" s="32"/>
      <c r="C336" s="132" t="s">
        <v>564</v>
      </c>
      <c r="D336" s="132" t="s">
        <v>137</v>
      </c>
      <c r="E336" s="133" t="s">
        <v>565</v>
      </c>
      <c r="F336" s="134" t="s">
        <v>566</v>
      </c>
      <c r="G336" s="135" t="s">
        <v>169</v>
      </c>
      <c r="H336" s="136">
        <v>165.93299999999999</v>
      </c>
      <c r="I336" s="137"/>
      <c r="J336" s="138">
        <f>ROUND(I336*H336,2)</f>
        <v>0</v>
      </c>
      <c r="K336" s="134" t="s">
        <v>170</v>
      </c>
      <c r="L336" s="32"/>
      <c r="M336" s="139" t="s">
        <v>1</v>
      </c>
      <c r="N336" s="140" t="s">
        <v>42</v>
      </c>
      <c r="P336" s="141">
        <f>O336*H336</f>
        <v>0</v>
      </c>
      <c r="Q336" s="141">
        <v>2.6360000000000001E-2</v>
      </c>
      <c r="R336" s="141">
        <f>Q336*H336</f>
        <v>4.3739938800000004</v>
      </c>
      <c r="S336" s="141">
        <v>0</v>
      </c>
      <c r="T336" s="142">
        <f>S336*H336</f>
        <v>0</v>
      </c>
      <c r="AR336" s="143" t="s">
        <v>155</v>
      </c>
      <c r="AT336" s="143" t="s">
        <v>137</v>
      </c>
      <c r="AU336" s="143" t="s">
        <v>87</v>
      </c>
      <c r="AY336" s="17" t="s">
        <v>134</v>
      </c>
      <c r="BE336" s="144">
        <f>IF(N336="základní",J336,0)</f>
        <v>0</v>
      </c>
      <c r="BF336" s="144">
        <f>IF(N336="snížená",J336,0)</f>
        <v>0</v>
      </c>
      <c r="BG336" s="144">
        <f>IF(N336="zákl. přenesená",J336,0)</f>
        <v>0</v>
      </c>
      <c r="BH336" s="144">
        <f>IF(N336="sníž. přenesená",J336,0)</f>
        <v>0</v>
      </c>
      <c r="BI336" s="144">
        <f>IF(N336="nulová",J336,0)</f>
        <v>0</v>
      </c>
      <c r="BJ336" s="17" t="s">
        <v>85</v>
      </c>
      <c r="BK336" s="144">
        <f>ROUND(I336*H336,2)</f>
        <v>0</v>
      </c>
      <c r="BL336" s="17" t="s">
        <v>155</v>
      </c>
      <c r="BM336" s="143" t="s">
        <v>567</v>
      </c>
    </row>
    <row r="337" spans="2:51" s="14" customFormat="1" ht="11.25">
      <c r="B337" s="168"/>
      <c r="D337" s="145" t="s">
        <v>181</v>
      </c>
      <c r="E337" s="169" t="s">
        <v>1</v>
      </c>
      <c r="F337" s="170" t="s">
        <v>568</v>
      </c>
      <c r="H337" s="169" t="s">
        <v>1</v>
      </c>
      <c r="I337" s="171"/>
      <c r="L337" s="168"/>
      <c r="M337" s="172"/>
      <c r="T337" s="173"/>
      <c r="AT337" s="169" t="s">
        <v>181</v>
      </c>
      <c r="AU337" s="169" t="s">
        <v>87</v>
      </c>
      <c r="AV337" s="14" t="s">
        <v>85</v>
      </c>
      <c r="AW337" s="14" t="s">
        <v>32</v>
      </c>
      <c r="AX337" s="14" t="s">
        <v>77</v>
      </c>
      <c r="AY337" s="169" t="s">
        <v>134</v>
      </c>
    </row>
    <row r="338" spans="2:51" s="12" customFormat="1" ht="11.25">
      <c r="B338" s="154"/>
      <c r="D338" s="145" t="s">
        <v>181</v>
      </c>
      <c r="E338" s="155" t="s">
        <v>1</v>
      </c>
      <c r="F338" s="156" t="s">
        <v>569</v>
      </c>
      <c r="H338" s="157">
        <v>77.05</v>
      </c>
      <c r="I338" s="158"/>
      <c r="L338" s="154"/>
      <c r="M338" s="159"/>
      <c r="T338" s="160"/>
      <c r="AT338" s="155" t="s">
        <v>181</v>
      </c>
      <c r="AU338" s="155" t="s">
        <v>87</v>
      </c>
      <c r="AV338" s="12" t="s">
        <v>87</v>
      </c>
      <c r="AW338" s="12" t="s">
        <v>32</v>
      </c>
      <c r="AX338" s="12" t="s">
        <v>77</v>
      </c>
      <c r="AY338" s="155" t="s">
        <v>134</v>
      </c>
    </row>
    <row r="339" spans="2:51" s="12" customFormat="1" ht="11.25">
      <c r="B339" s="154"/>
      <c r="D339" s="145" t="s">
        <v>181</v>
      </c>
      <c r="E339" s="155" t="s">
        <v>1</v>
      </c>
      <c r="F339" s="156" t="s">
        <v>570</v>
      </c>
      <c r="H339" s="157">
        <v>-24.82</v>
      </c>
      <c r="I339" s="158"/>
      <c r="L339" s="154"/>
      <c r="M339" s="159"/>
      <c r="T339" s="160"/>
      <c r="AT339" s="155" t="s">
        <v>181</v>
      </c>
      <c r="AU339" s="155" t="s">
        <v>87</v>
      </c>
      <c r="AV339" s="12" t="s">
        <v>87</v>
      </c>
      <c r="AW339" s="12" t="s">
        <v>32</v>
      </c>
      <c r="AX339" s="12" t="s">
        <v>77</v>
      </c>
      <c r="AY339" s="155" t="s">
        <v>134</v>
      </c>
    </row>
    <row r="340" spans="2:51" s="12" customFormat="1" ht="11.25">
      <c r="B340" s="154"/>
      <c r="D340" s="145" t="s">
        <v>181</v>
      </c>
      <c r="E340" s="155" t="s">
        <v>1</v>
      </c>
      <c r="F340" s="156" t="s">
        <v>571</v>
      </c>
      <c r="H340" s="157">
        <v>10.914999999999999</v>
      </c>
      <c r="I340" s="158"/>
      <c r="L340" s="154"/>
      <c r="M340" s="159"/>
      <c r="T340" s="160"/>
      <c r="AT340" s="155" t="s">
        <v>181</v>
      </c>
      <c r="AU340" s="155" t="s">
        <v>87</v>
      </c>
      <c r="AV340" s="12" t="s">
        <v>87</v>
      </c>
      <c r="AW340" s="12" t="s">
        <v>32</v>
      </c>
      <c r="AX340" s="12" t="s">
        <v>77</v>
      </c>
      <c r="AY340" s="155" t="s">
        <v>134</v>
      </c>
    </row>
    <row r="341" spans="2:51" s="14" customFormat="1" ht="11.25">
      <c r="B341" s="168"/>
      <c r="D341" s="145" t="s">
        <v>181</v>
      </c>
      <c r="E341" s="169" t="s">
        <v>1</v>
      </c>
      <c r="F341" s="170" t="s">
        <v>572</v>
      </c>
      <c r="H341" s="169" t="s">
        <v>1</v>
      </c>
      <c r="I341" s="171"/>
      <c r="L341" s="168"/>
      <c r="M341" s="172"/>
      <c r="T341" s="173"/>
      <c r="AT341" s="169" t="s">
        <v>181</v>
      </c>
      <c r="AU341" s="169" t="s">
        <v>87</v>
      </c>
      <c r="AV341" s="14" t="s">
        <v>85</v>
      </c>
      <c r="AW341" s="14" t="s">
        <v>32</v>
      </c>
      <c r="AX341" s="14" t="s">
        <v>77</v>
      </c>
      <c r="AY341" s="169" t="s">
        <v>134</v>
      </c>
    </row>
    <row r="342" spans="2:51" s="12" customFormat="1" ht="11.25">
      <c r="B342" s="154"/>
      <c r="D342" s="145" t="s">
        <v>181</v>
      </c>
      <c r="E342" s="155" t="s">
        <v>1</v>
      </c>
      <c r="F342" s="156" t="s">
        <v>573</v>
      </c>
      <c r="H342" s="157">
        <v>59.39</v>
      </c>
      <c r="I342" s="158"/>
      <c r="L342" s="154"/>
      <c r="M342" s="159"/>
      <c r="T342" s="160"/>
      <c r="AT342" s="155" t="s">
        <v>181</v>
      </c>
      <c r="AU342" s="155" t="s">
        <v>87</v>
      </c>
      <c r="AV342" s="12" t="s">
        <v>87</v>
      </c>
      <c r="AW342" s="12" t="s">
        <v>32</v>
      </c>
      <c r="AX342" s="12" t="s">
        <v>77</v>
      </c>
      <c r="AY342" s="155" t="s">
        <v>134</v>
      </c>
    </row>
    <row r="343" spans="2:51" s="12" customFormat="1" ht="11.25">
      <c r="B343" s="154"/>
      <c r="D343" s="145" t="s">
        <v>181</v>
      </c>
      <c r="E343" s="155" t="s">
        <v>1</v>
      </c>
      <c r="F343" s="156" t="s">
        <v>574</v>
      </c>
      <c r="H343" s="157">
        <v>-12.77</v>
      </c>
      <c r="I343" s="158"/>
      <c r="L343" s="154"/>
      <c r="M343" s="159"/>
      <c r="T343" s="160"/>
      <c r="AT343" s="155" t="s">
        <v>181</v>
      </c>
      <c r="AU343" s="155" t="s">
        <v>87</v>
      </c>
      <c r="AV343" s="12" t="s">
        <v>87</v>
      </c>
      <c r="AW343" s="12" t="s">
        <v>32</v>
      </c>
      <c r="AX343" s="12" t="s">
        <v>77</v>
      </c>
      <c r="AY343" s="155" t="s">
        <v>134</v>
      </c>
    </row>
    <row r="344" spans="2:51" s="12" customFormat="1" ht="11.25">
      <c r="B344" s="154"/>
      <c r="D344" s="145" t="s">
        <v>181</v>
      </c>
      <c r="E344" s="155" t="s">
        <v>1</v>
      </c>
      <c r="F344" s="156" t="s">
        <v>575</v>
      </c>
      <c r="H344" s="157">
        <v>5.4779999999999998</v>
      </c>
      <c r="I344" s="158"/>
      <c r="L344" s="154"/>
      <c r="M344" s="159"/>
      <c r="T344" s="160"/>
      <c r="AT344" s="155" t="s">
        <v>181</v>
      </c>
      <c r="AU344" s="155" t="s">
        <v>87</v>
      </c>
      <c r="AV344" s="12" t="s">
        <v>87</v>
      </c>
      <c r="AW344" s="12" t="s">
        <v>32</v>
      </c>
      <c r="AX344" s="12" t="s">
        <v>77</v>
      </c>
      <c r="AY344" s="155" t="s">
        <v>134</v>
      </c>
    </row>
    <row r="345" spans="2:51" s="14" customFormat="1" ht="11.25">
      <c r="B345" s="168"/>
      <c r="D345" s="145" t="s">
        <v>181</v>
      </c>
      <c r="E345" s="169" t="s">
        <v>1</v>
      </c>
      <c r="F345" s="170" t="s">
        <v>576</v>
      </c>
      <c r="H345" s="169" t="s">
        <v>1</v>
      </c>
      <c r="I345" s="171"/>
      <c r="L345" s="168"/>
      <c r="M345" s="172"/>
      <c r="T345" s="173"/>
      <c r="AT345" s="169" t="s">
        <v>181</v>
      </c>
      <c r="AU345" s="169" t="s">
        <v>87</v>
      </c>
      <c r="AV345" s="14" t="s">
        <v>85</v>
      </c>
      <c r="AW345" s="14" t="s">
        <v>32</v>
      </c>
      <c r="AX345" s="14" t="s">
        <v>77</v>
      </c>
      <c r="AY345" s="169" t="s">
        <v>134</v>
      </c>
    </row>
    <row r="346" spans="2:51" s="12" customFormat="1" ht="11.25">
      <c r="B346" s="154"/>
      <c r="D346" s="145" t="s">
        <v>181</v>
      </c>
      <c r="E346" s="155" t="s">
        <v>1</v>
      </c>
      <c r="F346" s="156" t="s">
        <v>577</v>
      </c>
      <c r="H346" s="157">
        <v>27.9</v>
      </c>
      <c r="I346" s="158"/>
      <c r="L346" s="154"/>
      <c r="M346" s="159"/>
      <c r="T346" s="160"/>
      <c r="AT346" s="155" t="s">
        <v>181</v>
      </c>
      <c r="AU346" s="155" t="s">
        <v>87</v>
      </c>
      <c r="AV346" s="12" t="s">
        <v>87</v>
      </c>
      <c r="AW346" s="12" t="s">
        <v>32</v>
      </c>
      <c r="AX346" s="12" t="s">
        <v>77</v>
      </c>
      <c r="AY346" s="155" t="s">
        <v>134</v>
      </c>
    </row>
    <row r="347" spans="2:51" s="12" customFormat="1" ht="11.25">
      <c r="B347" s="154"/>
      <c r="D347" s="145" t="s">
        <v>181</v>
      </c>
      <c r="E347" s="155" t="s">
        <v>1</v>
      </c>
      <c r="F347" s="156" t="s">
        <v>578</v>
      </c>
      <c r="H347" s="157">
        <v>-3.7</v>
      </c>
      <c r="I347" s="158"/>
      <c r="L347" s="154"/>
      <c r="M347" s="159"/>
      <c r="T347" s="160"/>
      <c r="AT347" s="155" t="s">
        <v>181</v>
      </c>
      <c r="AU347" s="155" t="s">
        <v>87</v>
      </c>
      <c r="AV347" s="12" t="s">
        <v>87</v>
      </c>
      <c r="AW347" s="12" t="s">
        <v>32</v>
      </c>
      <c r="AX347" s="12" t="s">
        <v>77</v>
      </c>
      <c r="AY347" s="155" t="s">
        <v>134</v>
      </c>
    </row>
    <row r="348" spans="2:51" s="12" customFormat="1" ht="11.25">
      <c r="B348" s="154"/>
      <c r="D348" s="145" t="s">
        <v>181</v>
      </c>
      <c r="E348" s="155" t="s">
        <v>1</v>
      </c>
      <c r="F348" s="156" t="s">
        <v>579</v>
      </c>
      <c r="H348" s="157">
        <v>0.52500000000000002</v>
      </c>
      <c r="I348" s="158"/>
      <c r="L348" s="154"/>
      <c r="M348" s="159"/>
      <c r="T348" s="160"/>
      <c r="AT348" s="155" t="s">
        <v>181</v>
      </c>
      <c r="AU348" s="155" t="s">
        <v>87</v>
      </c>
      <c r="AV348" s="12" t="s">
        <v>87</v>
      </c>
      <c r="AW348" s="12" t="s">
        <v>32</v>
      </c>
      <c r="AX348" s="12" t="s">
        <v>77</v>
      </c>
      <c r="AY348" s="155" t="s">
        <v>134</v>
      </c>
    </row>
    <row r="349" spans="2:51" s="14" customFormat="1" ht="11.25">
      <c r="B349" s="168"/>
      <c r="D349" s="145" t="s">
        <v>181</v>
      </c>
      <c r="E349" s="169" t="s">
        <v>1</v>
      </c>
      <c r="F349" s="170" t="s">
        <v>580</v>
      </c>
      <c r="H349" s="169" t="s">
        <v>1</v>
      </c>
      <c r="I349" s="171"/>
      <c r="L349" s="168"/>
      <c r="M349" s="172"/>
      <c r="T349" s="173"/>
      <c r="AT349" s="169" t="s">
        <v>181</v>
      </c>
      <c r="AU349" s="169" t="s">
        <v>87</v>
      </c>
      <c r="AV349" s="14" t="s">
        <v>85</v>
      </c>
      <c r="AW349" s="14" t="s">
        <v>32</v>
      </c>
      <c r="AX349" s="14" t="s">
        <v>77</v>
      </c>
      <c r="AY349" s="169" t="s">
        <v>134</v>
      </c>
    </row>
    <row r="350" spans="2:51" s="12" customFormat="1" ht="11.25">
      <c r="B350" s="154"/>
      <c r="D350" s="145" t="s">
        <v>181</v>
      </c>
      <c r="E350" s="155" t="s">
        <v>1</v>
      </c>
      <c r="F350" s="156" t="s">
        <v>581</v>
      </c>
      <c r="H350" s="157">
        <v>29.14</v>
      </c>
      <c r="I350" s="158"/>
      <c r="L350" s="154"/>
      <c r="M350" s="159"/>
      <c r="T350" s="160"/>
      <c r="AT350" s="155" t="s">
        <v>181</v>
      </c>
      <c r="AU350" s="155" t="s">
        <v>87</v>
      </c>
      <c r="AV350" s="12" t="s">
        <v>87</v>
      </c>
      <c r="AW350" s="12" t="s">
        <v>32</v>
      </c>
      <c r="AX350" s="12" t="s">
        <v>77</v>
      </c>
      <c r="AY350" s="155" t="s">
        <v>134</v>
      </c>
    </row>
    <row r="351" spans="2:51" s="12" customFormat="1" ht="11.25">
      <c r="B351" s="154"/>
      <c r="D351" s="145" t="s">
        <v>181</v>
      </c>
      <c r="E351" s="155" t="s">
        <v>1</v>
      </c>
      <c r="F351" s="156" t="s">
        <v>578</v>
      </c>
      <c r="H351" s="157">
        <v>-3.7</v>
      </c>
      <c r="I351" s="158"/>
      <c r="L351" s="154"/>
      <c r="M351" s="159"/>
      <c r="T351" s="160"/>
      <c r="AT351" s="155" t="s">
        <v>181</v>
      </c>
      <c r="AU351" s="155" t="s">
        <v>87</v>
      </c>
      <c r="AV351" s="12" t="s">
        <v>87</v>
      </c>
      <c r="AW351" s="12" t="s">
        <v>32</v>
      </c>
      <c r="AX351" s="12" t="s">
        <v>77</v>
      </c>
      <c r="AY351" s="155" t="s">
        <v>134</v>
      </c>
    </row>
    <row r="352" spans="2:51" s="12" customFormat="1" ht="11.25">
      <c r="B352" s="154"/>
      <c r="D352" s="145" t="s">
        <v>181</v>
      </c>
      <c r="E352" s="155" t="s">
        <v>1</v>
      </c>
      <c r="F352" s="156" t="s">
        <v>579</v>
      </c>
      <c r="H352" s="157">
        <v>0.52500000000000002</v>
      </c>
      <c r="I352" s="158"/>
      <c r="L352" s="154"/>
      <c r="M352" s="159"/>
      <c r="T352" s="160"/>
      <c r="AT352" s="155" t="s">
        <v>181</v>
      </c>
      <c r="AU352" s="155" t="s">
        <v>87</v>
      </c>
      <c r="AV352" s="12" t="s">
        <v>87</v>
      </c>
      <c r="AW352" s="12" t="s">
        <v>32</v>
      </c>
      <c r="AX352" s="12" t="s">
        <v>77</v>
      </c>
      <c r="AY352" s="155" t="s">
        <v>134</v>
      </c>
    </row>
    <row r="353" spans="2:65" s="13" customFormat="1" ht="11.25">
      <c r="B353" s="161"/>
      <c r="D353" s="145" t="s">
        <v>181</v>
      </c>
      <c r="E353" s="162" t="s">
        <v>1</v>
      </c>
      <c r="F353" s="163" t="s">
        <v>184</v>
      </c>
      <c r="H353" s="164">
        <v>165.93300000000002</v>
      </c>
      <c r="I353" s="165"/>
      <c r="L353" s="161"/>
      <c r="M353" s="166"/>
      <c r="T353" s="167"/>
      <c r="AT353" s="162" t="s">
        <v>181</v>
      </c>
      <c r="AU353" s="162" t="s">
        <v>87</v>
      </c>
      <c r="AV353" s="13" t="s">
        <v>155</v>
      </c>
      <c r="AW353" s="13" t="s">
        <v>32</v>
      </c>
      <c r="AX353" s="13" t="s">
        <v>85</v>
      </c>
      <c r="AY353" s="162" t="s">
        <v>134</v>
      </c>
    </row>
    <row r="354" spans="2:65" s="1" customFormat="1" ht="16.5" customHeight="1">
      <c r="B354" s="32"/>
      <c r="C354" s="132" t="s">
        <v>582</v>
      </c>
      <c r="D354" s="132" t="s">
        <v>137</v>
      </c>
      <c r="E354" s="133" t="s">
        <v>583</v>
      </c>
      <c r="F354" s="134" t="s">
        <v>584</v>
      </c>
      <c r="G354" s="135" t="s">
        <v>169</v>
      </c>
      <c r="H354" s="136">
        <v>165.93299999999999</v>
      </c>
      <c r="I354" s="137"/>
      <c r="J354" s="138">
        <f>ROUND(I354*H354,2)</f>
        <v>0</v>
      </c>
      <c r="K354" s="134" t="s">
        <v>1</v>
      </c>
      <c r="L354" s="32"/>
      <c r="M354" s="139" t="s">
        <v>1</v>
      </c>
      <c r="N354" s="140" t="s">
        <v>42</v>
      </c>
      <c r="P354" s="141">
        <f>O354*H354</f>
        <v>0</v>
      </c>
      <c r="Q354" s="141">
        <v>2.6360000000000001E-2</v>
      </c>
      <c r="R354" s="141">
        <f>Q354*H354</f>
        <v>4.3739938800000004</v>
      </c>
      <c r="S354" s="141">
        <v>0</v>
      </c>
      <c r="T354" s="142">
        <f>S354*H354</f>
        <v>0</v>
      </c>
      <c r="AR354" s="143" t="s">
        <v>155</v>
      </c>
      <c r="AT354" s="143" t="s">
        <v>137</v>
      </c>
      <c r="AU354" s="143" t="s">
        <v>87</v>
      </c>
      <c r="AY354" s="17" t="s">
        <v>134</v>
      </c>
      <c r="BE354" s="144">
        <f>IF(N354="základní",J354,0)</f>
        <v>0</v>
      </c>
      <c r="BF354" s="144">
        <f>IF(N354="snížená",J354,0)</f>
        <v>0</v>
      </c>
      <c r="BG354" s="144">
        <f>IF(N354="zákl. přenesená",J354,0)</f>
        <v>0</v>
      </c>
      <c r="BH354" s="144">
        <f>IF(N354="sníž. přenesená",J354,0)</f>
        <v>0</v>
      </c>
      <c r="BI354" s="144">
        <f>IF(N354="nulová",J354,0)</f>
        <v>0</v>
      </c>
      <c r="BJ354" s="17" t="s">
        <v>85</v>
      </c>
      <c r="BK354" s="144">
        <f>ROUND(I354*H354,2)</f>
        <v>0</v>
      </c>
      <c r="BL354" s="17" t="s">
        <v>155</v>
      </c>
      <c r="BM354" s="143" t="s">
        <v>585</v>
      </c>
    </row>
    <row r="355" spans="2:65" s="1" customFormat="1" ht="16.5" customHeight="1">
      <c r="B355" s="32"/>
      <c r="C355" s="132" t="s">
        <v>586</v>
      </c>
      <c r="D355" s="132" t="s">
        <v>137</v>
      </c>
      <c r="E355" s="133" t="s">
        <v>587</v>
      </c>
      <c r="F355" s="134" t="s">
        <v>588</v>
      </c>
      <c r="G355" s="135" t="s">
        <v>169</v>
      </c>
      <c r="H355" s="136">
        <v>44.99</v>
      </c>
      <c r="I355" s="137"/>
      <c r="J355" s="138">
        <f>ROUND(I355*H355,2)</f>
        <v>0</v>
      </c>
      <c r="K355" s="134" t="s">
        <v>170</v>
      </c>
      <c r="L355" s="32"/>
      <c r="M355" s="139" t="s">
        <v>1</v>
      </c>
      <c r="N355" s="140" t="s">
        <v>42</v>
      </c>
      <c r="P355" s="141">
        <f>O355*H355</f>
        <v>0</v>
      </c>
      <c r="Q355" s="141">
        <v>0</v>
      </c>
      <c r="R355" s="141">
        <f>Q355*H355</f>
        <v>0</v>
      </c>
      <c r="S355" s="141">
        <v>1.0000000000000001E-5</v>
      </c>
      <c r="T355" s="142">
        <f>S355*H355</f>
        <v>4.4990000000000004E-4</v>
      </c>
      <c r="AR355" s="143" t="s">
        <v>155</v>
      </c>
      <c r="AT355" s="143" t="s">
        <v>137</v>
      </c>
      <c r="AU355" s="143" t="s">
        <v>87</v>
      </c>
      <c r="AY355" s="17" t="s">
        <v>134</v>
      </c>
      <c r="BE355" s="144">
        <f>IF(N355="základní",J355,0)</f>
        <v>0</v>
      </c>
      <c r="BF355" s="144">
        <f>IF(N355="snížená",J355,0)</f>
        <v>0</v>
      </c>
      <c r="BG355" s="144">
        <f>IF(N355="zákl. přenesená",J355,0)</f>
        <v>0</v>
      </c>
      <c r="BH355" s="144">
        <f>IF(N355="sníž. přenesená",J355,0)</f>
        <v>0</v>
      </c>
      <c r="BI355" s="144">
        <f>IF(N355="nulová",J355,0)</f>
        <v>0</v>
      </c>
      <c r="BJ355" s="17" t="s">
        <v>85</v>
      </c>
      <c r="BK355" s="144">
        <f>ROUND(I355*H355,2)</f>
        <v>0</v>
      </c>
      <c r="BL355" s="17" t="s">
        <v>155</v>
      </c>
      <c r="BM355" s="143" t="s">
        <v>589</v>
      </c>
    </row>
    <row r="356" spans="2:65" s="14" customFormat="1" ht="11.25">
      <c r="B356" s="168"/>
      <c r="D356" s="145" t="s">
        <v>181</v>
      </c>
      <c r="E356" s="169" t="s">
        <v>1</v>
      </c>
      <c r="F356" s="170" t="s">
        <v>568</v>
      </c>
      <c r="H356" s="169" t="s">
        <v>1</v>
      </c>
      <c r="I356" s="171"/>
      <c r="L356" s="168"/>
      <c r="M356" s="172"/>
      <c r="T356" s="173"/>
      <c r="AT356" s="169" t="s">
        <v>181</v>
      </c>
      <c r="AU356" s="169" t="s">
        <v>87</v>
      </c>
      <c r="AV356" s="14" t="s">
        <v>85</v>
      </c>
      <c r="AW356" s="14" t="s">
        <v>32</v>
      </c>
      <c r="AX356" s="14" t="s">
        <v>77</v>
      </c>
      <c r="AY356" s="169" t="s">
        <v>134</v>
      </c>
    </row>
    <row r="357" spans="2:65" s="12" customFormat="1" ht="11.25">
      <c r="B357" s="154"/>
      <c r="D357" s="145" t="s">
        <v>181</v>
      </c>
      <c r="E357" s="155" t="s">
        <v>1</v>
      </c>
      <c r="F357" s="156" t="s">
        <v>590</v>
      </c>
      <c r="H357" s="157">
        <v>24.82</v>
      </c>
      <c r="I357" s="158"/>
      <c r="L357" s="154"/>
      <c r="M357" s="159"/>
      <c r="T357" s="160"/>
      <c r="AT357" s="155" t="s">
        <v>181</v>
      </c>
      <c r="AU357" s="155" t="s">
        <v>87</v>
      </c>
      <c r="AV357" s="12" t="s">
        <v>87</v>
      </c>
      <c r="AW357" s="12" t="s">
        <v>32</v>
      </c>
      <c r="AX357" s="12" t="s">
        <v>77</v>
      </c>
      <c r="AY357" s="155" t="s">
        <v>134</v>
      </c>
    </row>
    <row r="358" spans="2:65" s="14" customFormat="1" ht="11.25">
      <c r="B358" s="168"/>
      <c r="D358" s="145" t="s">
        <v>181</v>
      </c>
      <c r="E358" s="169" t="s">
        <v>1</v>
      </c>
      <c r="F358" s="170" t="s">
        <v>572</v>
      </c>
      <c r="H358" s="169" t="s">
        <v>1</v>
      </c>
      <c r="I358" s="171"/>
      <c r="L358" s="168"/>
      <c r="M358" s="172"/>
      <c r="T358" s="173"/>
      <c r="AT358" s="169" t="s">
        <v>181</v>
      </c>
      <c r="AU358" s="169" t="s">
        <v>87</v>
      </c>
      <c r="AV358" s="14" t="s">
        <v>85</v>
      </c>
      <c r="AW358" s="14" t="s">
        <v>32</v>
      </c>
      <c r="AX358" s="14" t="s">
        <v>77</v>
      </c>
      <c r="AY358" s="169" t="s">
        <v>134</v>
      </c>
    </row>
    <row r="359" spans="2:65" s="12" customFormat="1" ht="11.25">
      <c r="B359" s="154"/>
      <c r="D359" s="145" t="s">
        <v>181</v>
      </c>
      <c r="E359" s="155" t="s">
        <v>1</v>
      </c>
      <c r="F359" s="156" t="s">
        <v>591</v>
      </c>
      <c r="H359" s="157">
        <v>12.77</v>
      </c>
      <c r="I359" s="158"/>
      <c r="L359" s="154"/>
      <c r="M359" s="159"/>
      <c r="T359" s="160"/>
      <c r="AT359" s="155" t="s">
        <v>181</v>
      </c>
      <c r="AU359" s="155" t="s">
        <v>87</v>
      </c>
      <c r="AV359" s="12" t="s">
        <v>87</v>
      </c>
      <c r="AW359" s="12" t="s">
        <v>32</v>
      </c>
      <c r="AX359" s="12" t="s">
        <v>77</v>
      </c>
      <c r="AY359" s="155" t="s">
        <v>134</v>
      </c>
    </row>
    <row r="360" spans="2:65" s="14" customFormat="1" ht="11.25">
      <c r="B360" s="168"/>
      <c r="D360" s="145" t="s">
        <v>181</v>
      </c>
      <c r="E360" s="169" t="s">
        <v>1</v>
      </c>
      <c r="F360" s="170" t="s">
        <v>576</v>
      </c>
      <c r="H360" s="169" t="s">
        <v>1</v>
      </c>
      <c r="I360" s="171"/>
      <c r="L360" s="168"/>
      <c r="M360" s="172"/>
      <c r="T360" s="173"/>
      <c r="AT360" s="169" t="s">
        <v>181</v>
      </c>
      <c r="AU360" s="169" t="s">
        <v>87</v>
      </c>
      <c r="AV360" s="14" t="s">
        <v>85</v>
      </c>
      <c r="AW360" s="14" t="s">
        <v>32</v>
      </c>
      <c r="AX360" s="14" t="s">
        <v>77</v>
      </c>
      <c r="AY360" s="169" t="s">
        <v>134</v>
      </c>
    </row>
    <row r="361" spans="2:65" s="12" customFormat="1" ht="11.25">
      <c r="B361" s="154"/>
      <c r="D361" s="145" t="s">
        <v>181</v>
      </c>
      <c r="E361" s="155" t="s">
        <v>1</v>
      </c>
      <c r="F361" s="156" t="s">
        <v>592</v>
      </c>
      <c r="H361" s="157">
        <v>3.7</v>
      </c>
      <c r="I361" s="158"/>
      <c r="L361" s="154"/>
      <c r="M361" s="159"/>
      <c r="T361" s="160"/>
      <c r="AT361" s="155" t="s">
        <v>181</v>
      </c>
      <c r="AU361" s="155" t="s">
        <v>87</v>
      </c>
      <c r="AV361" s="12" t="s">
        <v>87</v>
      </c>
      <c r="AW361" s="12" t="s">
        <v>32</v>
      </c>
      <c r="AX361" s="12" t="s">
        <v>77</v>
      </c>
      <c r="AY361" s="155" t="s">
        <v>134</v>
      </c>
    </row>
    <row r="362" spans="2:65" s="14" customFormat="1" ht="11.25">
      <c r="B362" s="168"/>
      <c r="D362" s="145" t="s">
        <v>181</v>
      </c>
      <c r="E362" s="169" t="s">
        <v>1</v>
      </c>
      <c r="F362" s="170" t="s">
        <v>580</v>
      </c>
      <c r="H362" s="169" t="s">
        <v>1</v>
      </c>
      <c r="I362" s="171"/>
      <c r="L362" s="168"/>
      <c r="M362" s="172"/>
      <c r="T362" s="173"/>
      <c r="AT362" s="169" t="s">
        <v>181</v>
      </c>
      <c r="AU362" s="169" t="s">
        <v>87</v>
      </c>
      <c r="AV362" s="14" t="s">
        <v>85</v>
      </c>
      <c r="AW362" s="14" t="s">
        <v>32</v>
      </c>
      <c r="AX362" s="14" t="s">
        <v>77</v>
      </c>
      <c r="AY362" s="169" t="s">
        <v>134</v>
      </c>
    </row>
    <row r="363" spans="2:65" s="12" customFormat="1" ht="11.25">
      <c r="B363" s="154"/>
      <c r="D363" s="145" t="s">
        <v>181</v>
      </c>
      <c r="E363" s="155" t="s">
        <v>1</v>
      </c>
      <c r="F363" s="156" t="s">
        <v>592</v>
      </c>
      <c r="H363" s="157">
        <v>3.7</v>
      </c>
      <c r="I363" s="158"/>
      <c r="L363" s="154"/>
      <c r="M363" s="159"/>
      <c r="T363" s="160"/>
      <c r="AT363" s="155" t="s">
        <v>181</v>
      </c>
      <c r="AU363" s="155" t="s">
        <v>87</v>
      </c>
      <c r="AV363" s="12" t="s">
        <v>87</v>
      </c>
      <c r="AW363" s="12" t="s">
        <v>32</v>
      </c>
      <c r="AX363" s="12" t="s">
        <v>77</v>
      </c>
      <c r="AY363" s="155" t="s">
        <v>134</v>
      </c>
    </row>
    <row r="364" spans="2:65" s="13" customFormat="1" ht="11.25">
      <c r="B364" s="161"/>
      <c r="D364" s="145" t="s">
        <v>181</v>
      </c>
      <c r="E364" s="162" t="s">
        <v>1</v>
      </c>
      <c r="F364" s="163" t="s">
        <v>184</v>
      </c>
      <c r="H364" s="164">
        <v>44.990000000000009</v>
      </c>
      <c r="I364" s="165"/>
      <c r="L364" s="161"/>
      <c r="M364" s="166"/>
      <c r="T364" s="167"/>
      <c r="AT364" s="162" t="s">
        <v>181</v>
      </c>
      <c r="AU364" s="162" t="s">
        <v>87</v>
      </c>
      <c r="AV364" s="13" t="s">
        <v>155</v>
      </c>
      <c r="AW364" s="13" t="s">
        <v>32</v>
      </c>
      <c r="AX364" s="13" t="s">
        <v>85</v>
      </c>
      <c r="AY364" s="162" t="s">
        <v>134</v>
      </c>
    </row>
    <row r="365" spans="2:65" s="1" customFormat="1" ht="21.75" customHeight="1">
      <c r="B365" s="32"/>
      <c r="C365" s="132" t="s">
        <v>593</v>
      </c>
      <c r="D365" s="132" t="s">
        <v>137</v>
      </c>
      <c r="E365" s="133" t="s">
        <v>594</v>
      </c>
      <c r="F365" s="134" t="s">
        <v>595</v>
      </c>
      <c r="G365" s="135" t="s">
        <v>179</v>
      </c>
      <c r="H365" s="136">
        <v>28.228999999999999</v>
      </c>
      <c r="I365" s="137"/>
      <c r="J365" s="138">
        <f>ROUND(I365*H365,2)</f>
        <v>0</v>
      </c>
      <c r="K365" s="134" t="s">
        <v>170</v>
      </c>
      <c r="L365" s="32"/>
      <c r="M365" s="139" t="s">
        <v>1</v>
      </c>
      <c r="N365" s="140" t="s">
        <v>42</v>
      </c>
      <c r="P365" s="141">
        <f>O365*H365</f>
        <v>0</v>
      </c>
      <c r="Q365" s="141">
        <v>2.5018699999999998</v>
      </c>
      <c r="R365" s="141">
        <f>Q365*H365</f>
        <v>70.625288229999995</v>
      </c>
      <c r="S365" s="141">
        <v>0</v>
      </c>
      <c r="T365" s="142">
        <f>S365*H365</f>
        <v>0</v>
      </c>
      <c r="AR365" s="143" t="s">
        <v>155</v>
      </c>
      <c r="AT365" s="143" t="s">
        <v>137</v>
      </c>
      <c r="AU365" s="143" t="s">
        <v>87</v>
      </c>
      <c r="AY365" s="17" t="s">
        <v>134</v>
      </c>
      <c r="BE365" s="144">
        <f>IF(N365="základní",J365,0)</f>
        <v>0</v>
      </c>
      <c r="BF365" s="144">
        <f>IF(N365="snížená",J365,0)</f>
        <v>0</v>
      </c>
      <c r="BG365" s="144">
        <f>IF(N365="zákl. přenesená",J365,0)</f>
        <v>0</v>
      </c>
      <c r="BH365" s="144">
        <f>IF(N365="sníž. přenesená",J365,0)</f>
        <v>0</v>
      </c>
      <c r="BI365" s="144">
        <f>IF(N365="nulová",J365,0)</f>
        <v>0</v>
      </c>
      <c r="BJ365" s="17" t="s">
        <v>85</v>
      </c>
      <c r="BK365" s="144">
        <f>ROUND(I365*H365,2)</f>
        <v>0</v>
      </c>
      <c r="BL365" s="17" t="s">
        <v>155</v>
      </c>
      <c r="BM365" s="143" t="s">
        <v>596</v>
      </c>
    </row>
    <row r="366" spans="2:65" s="12" customFormat="1" ht="11.25">
      <c r="B366" s="154"/>
      <c r="D366" s="145" t="s">
        <v>181</v>
      </c>
      <c r="E366" s="155" t="s">
        <v>1</v>
      </c>
      <c r="F366" s="156" t="s">
        <v>597</v>
      </c>
      <c r="H366" s="157">
        <v>28.228999999999999</v>
      </c>
      <c r="I366" s="158"/>
      <c r="L366" s="154"/>
      <c r="M366" s="159"/>
      <c r="T366" s="160"/>
      <c r="AT366" s="155" t="s">
        <v>181</v>
      </c>
      <c r="AU366" s="155" t="s">
        <v>87</v>
      </c>
      <c r="AV366" s="12" t="s">
        <v>87</v>
      </c>
      <c r="AW366" s="12" t="s">
        <v>32</v>
      </c>
      <c r="AX366" s="12" t="s">
        <v>85</v>
      </c>
      <c r="AY366" s="155" t="s">
        <v>134</v>
      </c>
    </row>
    <row r="367" spans="2:65" s="1" customFormat="1" ht="21.75" customHeight="1">
      <c r="B367" s="32"/>
      <c r="C367" s="132" t="s">
        <v>598</v>
      </c>
      <c r="D367" s="132" t="s">
        <v>137</v>
      </c>
      <c r="E367" s="133" t="s">
        <v>599</v>
      </c>
      <c r="F367" s="134" t="s">
        <v>600</v>
      </c>
      <c r="G367" s="135" t="s">
        <v>179</v>
      </c>
      <c r="H367" s="136">
        <v>28.228999999999999</v>
      </c>
      <c r="I367" s="137"/>
      <c r="J367" s="138">
        <f>ROUND(I367*H367,2)</f>
        <v>0</v>
      </c>
      <c r="K367" s="134" t="s">
        <v>170</v>
      </c>
      <c r="L367" s="32"/>
      <c r="M367" s="139" t="s">
        <v>1</v>
      </c>
      <c r="N367" s="140" t="s">
        <v>42</v>
      </c>
      <c r="P367" s="141">
        <f>O367*H367</f>
        <v>0</v>
      </c>
      <c r="Q367" s="141">
        <v>0</v>
      </c>
      <c r="R367" s="141">
        <f>Q367*H367</f>
        <v>0</v>
      </c>
      <c r="S367" s="141">
        <v>0</v>
      </c>
      <c r="T367" s="142">
        <f>S367*H367</f>
        <v>0</v>
      </c>
      <c r="AR367" s="143" t="s">
        <v>155</v>
      </c>
      <c r="AT367" s="143" t="s">
        <v>137</v>
      </c>
      <c r="AU367" s="143" t="s">
        <v>87</v>
      </c>
      <c r="AY367" s="17" t="s">
        <v>134</v>
      </c>
      <c r="BE367" s="144">
        <f>IF(N367="základní",J367,0)</f>
        <v>0</v>
      </c>
      <c r="BF367" s="144">
        <f>IF(N367="snížená",J367,0)</f>
        <v>0</v>
      </c>
      <c r="BG367" s="144">
        <f>IF(N367="zákl. přenesená",J367,0)</f>
        <v>0</v>
      </c>
      <c r="BH367" s="144">
        <f>IF(N367="sníž. přenesená",J367,0)</f>
        <v>0</v>
      </c>
      <c r="BI367" s="144">
        <f>IF(N367="nulová",J367,0)</f>
        <v>0</v>
      </c>
      <c r="BJ367" s="17" t="s">
        <v>85</v>
      </c>
      <c r="BK367" s="144">
        <f>ROUND(I367*H367,2)</f>
        <v>0</v>
      </c>
      <c r="BL367" s="17" t="s">
        <v>155</v>
      </c>
      <c r="BM367" s="143" t="s">
        <v>601</v>
      </c>
    </row>
    <row r="368" spans="2:65" s="1" customFormat="1" ht="16.5" customHeight="1">
      <c r="B368" s="32"/>
      <c r="C368" s="132" t="s">
        <v>602</v>
      </c>
      <c r="D368" s="132" t="s">
        <v>137</v>
      </c>
      <c r="E368" s="133" t="s">
        <v>603</v>
      </c>
      <c r="F368" s="134" t="s">
        <v>604</v>
      </c>
      <c r="G368" s="135" t="s">
        <v>207</v>
      </c>
      <c r="H368" s="136">
        <v>0.68300000000000005</v>
      </c>
      <c r="I368" s="137"/>
      <c r="J368" s="138">
        <f>ROUND(I368*H368,2)</f>
        <v>0</v>
      </c>
      <c r="K368" s="134" t="s">
        <v>170</v>
      </c>
      <c r="L368" s="32"/>
      <c r="M368" s="139" t="s">
        <v>1</v>
      </c>
      <c r="N368" s="140" t="s">
        <v>42</v>
      </c>
      <c r="P368" s="141">
        <f>O368*H368</f>
        <v>0</v>
      </c>
      <c r="Q368" s="141">
        <v>1.06277</v>
      </c>
      <c r="R368" s="141">
        <f>Q368*H368</f>
        <v>0.72587191000000006</v>
      </c>
      <c r="S368" s="141">
        <v>0</v>
      </c>
      <c r="T368" s="142">
        <f>S368*H368</f>
        <v>0</v>
      </c>
      <c r="AR368" s="143" t="s">
        <v>155</v>
      </c>
      <c r="AT368" s="143" t="s">
        <v>137</v>
      </c>
      <c r="AU368" s="143" t="s">
        <v>87</v>
      </c>
      <c r="AY368" s="17" t="s">
        <v>134</v>
      </c>
      <c r="BE368" s="144">
        <f>IF(N368="základní",J368,0)</f>
        <v>0</v>
      </c>
      <c r="BF368" s="144">
        <f>IF(N368="snížená",J368,0)</f>
        <v>0</v>
      </c>
      <c r="BG368" s="144">
        <f>IF(N368="zákl. přenesená",J368,0)</f>
        <v>0</v>
      </c>
      <c r="BH368" s="144">
        <f>IF(N368="sníž. přenesená",J368,0)</f>
        <v>0</v>
      </c>
      <c r="BI368" s="144">
        <f>IF(N368="nulová",J368,0)</f>
        <v>0</v>
      </c>
      <c r="BJ368" s="17" t="s">
        <v>85</v>
      </c>
      <c r="BK368" s="144">
        <f>ROUND(I368*H368,2)</f>
        <v>0</v>
      </c>
      <c r="BL368" s="17" t="s">
        <v>155</v>
      </c>
      <c r="BM368" s="143" t="s">
        <v>605</v>
      </c>
    </row>
    <row r="369" spans="2:65" s="12" customFormat="1" ht="11.25">
      <c r="B369" s="154"/>
      <c r="D369" s="145" t="s">
        <v>181</v>
      </c>
      <c r="E369" s="155" t="s">
        <v>1</v>
      </c>
      <c r="F369" s="156" t="s">
        <v>606</v>
      </c>
      <c r="H369" s="157">
        <v>0.68300000000000005</v>
      </c>
      <c r="I369" s="158"/>
      <c r="L369" s="154"/>
      <c r="M369" s="159"/>
      <c r="T369" s="160"/>
      <c r="AT369" s="155" t="s">
        <v>181</v>
      </c>
      <c r="AU369" s="155" t="s">
        <v>87</v>
      </c>
      <c r="AV369" s="12" t="s">
        <v>87</v>
      </c>
      <c r="AW369" s="12" t="s">
        <v>32</v>
      </c>
      <c r="AX369" s="12" t="s">
        <v>85</v>
      </c>
      <c r="AY369" s="155" t="s">
        <v>134</v>
      </c>
    </row>
    <row r="370" spans="2:65" s="1" customFormat="1" ht="16.5" customHeight="1">
      <c r="B370" s="32"/>
      <c r="C370" s="132" t="s">
        <v>607</v>
      </c>
      <c r="D370" s="132" t="s">
        <v>137</v>
      </c>
      <c r="E370" s="133" t="s">
        <v>608</v>
      </c>
      <c r="F370" s="134" t="s">
        <v>609</v>
      </c>
      <c r="G370" s="135" t="s">
        <v>169</v>
      </c>
      <c r="H370" s="136">
        <v>136</v>
      </c>
      <c r="I370" s="137"/>
      <c r="J370" s="138">
        <f>ROUND(I370*H370,2)</f>
        <v>0</v>
      </c>
      <c r="K370" s="134" t="s">
        <v>170</v>
      </c>
      <c r="L370" s="32"/>
      <c r="M370" s="139" t="s">
        <v>1</v>
      </c>
      <c r="N370" s="140" t="s">
        <v>42</v>
      </c>
      <c r="P370" s="141">
        <f>O370*H370</f>
        <v>0</v>
      </c>
      <c r="Q370" s="141">
        <v>8.7999999999999995E-2</v>
      </c>
      <c r="R370" s="141">
        <f>Q370*H370</f>
        <v>11.968</v>
      </c>
      <c r="S370" s="141">
        <v>0</v>
      </c>
      <c r="T370" s="142">
        <f>S370*H370</f>
        <v>0</v>
      </c>
      <c r="AR370" s="143" t="s">
        <v>155</v>
      </c>
      <c r="AT370" s="143" t="s">
        <v>137</v>
      </c>
      <c r="AU370" s="143" t="s">
        <v>87</v>
      </c>
      <c r="AY370" s="17" t="s">
        <v>134</v>
      </c>
      <c r="BE370" s="144">
        <f>IF(N370="základní",J370,0)</f>
        <v>0</v>
      </c>
      <c r="BF370" s="144">
        <f>IF(N370="snížená",J370,0)</f>
        <v>0</v>
      </c>
      <c r="BG370" s="144">
        <f>IF(N370="zákl. přenesená",J370,0)</f>
        <v>0</v>
      </c>
      <c r="BH370" s="144">
        <f>IF(N370="sníž. přenesená",J370,0)</f>
        <v>0</v>
      </c>
      <c r="BI370" s="144">
        <f>IF(N370="nulová",J370,0)</f>
        <v>0</v>
      </c>
      <c r="BJ370" s="17" t="s">
        <v>85</v>
      </c>
      <c r="BK370" s="144">
        <f>ROUND(I370*H370,2)</f>
        <v>0</v>
      </c>
      <c r="BL370" s="17" t="s">
        <v>155</v>
      </c>
      <c r="BM370" s="143" t="s">
        <v>610</v>
      </c>
    </row>
    <row r="371" spans="2:65" s="1" customFormat="1" ht="21.75" customHeight="1">
      <c r="B371" s="32"/>
      <c r="C371" s="132" t="s">
        <v>611</v>
      </c>
      <c r="D371" s="132" t="s">
        <v>137</v>
      </c>
      <c r="E371" s="133" t="s">
        <v>612</v>
      </c>
      <c r="F371" s="134" t="s">
        <v>613</v>
      </c>
      <c r="G371" s="135" t="s">
        <v>366</v>
      </c>
      <c r="H371" s="136">
        <v>1</v>
      </c>
      <c r="I371" s="137"/>
      <c r="J371" s="138">
        <f>ROUND(I371*H371,2)</f>
        <v>0</v>
      </c>
      <c r="K371" s="134" t="s">
        <v>170</v>
      </c>
      <c r="L371" s="32"/>
      <c r="M371" s="139" t="s">
        <v>1</v>
      </c>
      <c r="N371" s="140" t="s">
        <v>42</v>
      </c>
      <c r="P371" s="141">
        <f>O371*H371</f>
        <v>0</v>
      </c>
      <c r="Q371" s="141">
        <v>5.3620000000000001E-2</v>
      </c>
      <c r="R371" s="141">
        <f>Q371*H371</f>
        <v>5.3620000000000001E-2</v>
      </c>
      <c r="S371" s="141">
        <v>0</v>
      </c>
      <c r="T371" s="142">
        <f>S371*H371</f>
        <v>0</v>
      </c>
      <c r="AR371" s="143" t="s">
        <v>155</v>
      </c>
      <c r="AT371" s="143" t="s">
        <v>137</v>
      </c>
      <c r="AU371" s="143" t="s">
        <v>87</v>
      </c>
      <c r="AY371" s="17" t="s">
        <v>134</v>
      </c>
      <c r="BE371" s="144">
        <f>IF(N371="základní",J371,0)</f>
        <v>0</v>
      </c>
      <c r="BF371" s="144">
        <f>IF(N371="snížená",J371,0)</f>
        <v>0</v>
      </c>
      <c r="BG371" s="144">
        <f>IF(N371="zákl. přenesená",J371,0)</f>
        <v>0</v>
      </c>
      <c r="BH371" s="144">
        <f>IF(N371="sníž. přenesená",J371,0)</f>
        <v>0</v>
      </c>
      <c r="BI371" s="144">
        <f>IF(N371="nulová",J371,0)</f>
        <v>0</v>
      </c>
      <c r="BJ371" s="17" t="s">
        <v>85</v>
      </c>
      <c r="BK371" s="144">
        <f>ROUND(I371*H371,2)</f>
        <v>0</v>
      </c>
      <c r="BL371" s="17" t="s">
        <v>155</v>
      </c>
      <c r="BM371" s="143" t="s">
        <v>614</v>
      </c>
    </row>
    <row r="372" spans="2:65" s="1" customFormat="1" ht="16.5" customHeight="1">
      <c r="B372" s="32"/>
      <c r="C372" s="174" t="s">
        <v>615</v>
      </c>
      <c r="D372" s="174" t="s">
        <v>420</v>
      </c>
      <c r="E372" s="175" t="s">
        <v>616</v>
      </c>
      <c r="F372" s="176" t="s">
        <v>617</v>
      </c>
      <c r="G372" s="177" t="s">
        <v>366</v>
      </c>
      <c r="H372" s="178">
        <v>1</v>
      </c>
      <c r="I372" s="179"/>
      <c r="J372" s="180">
        <f>ROUND(I372*H372,2)</f>
        <v>0</v>
      </c>
      <c r="K372" s="176" t="s">
        <v>170</v>
      </c>
      <c r="L372" s="181"/>
      <c r="M372" s="182" t="s">
        <v>1</v>
      </c>
      <c r="N372" s="183" t="s">
        <v>42</v>
      </c>
      <c r="P372" s="141">
        <f>O372*H372</f>
        <v>0</v>
      </c>
      <c r="Q372" s="141">
        <v>4.4999999999999998E-2</v>
      </c>
      <c r="R372" s="141">
        <f>Q372*H372</f>
        <v>4.4999999999999998E-2</v>
      </c>
      <c r="S372" s="141">
        <v>0</v>
      </c>
      <c r="T372" s="142">
        <f>S372*H372</f>
        <v>0</v>
      </c>
      <c r="AR372" s="143" t="s">
        <v>204</v>
      </c>
      <c r="AT372" s="143" t="s">
        <v>420</v>
      </c>
      <c r="AU372" s="143" t="s">
        <v>87</v>
      </c>
      <c r="AY372" s="17" t="s">
        <v>134</v>
      </c>
      <c r="BE372" s="144">
        <f>IF(N372="základní",J372,0)</f>
        <v>0</v>
      </c>
      <c r="BF372" s="144">
        <f>IF(N372="snížená",J372,0)</f>
        <v>0</v>
      </c>
      <c r="BG372" s="144">
        <f>IF(N372="zákl. přenesená",J372,0)</f>
        <v>0</v>
      </c>
      <c r="BH372" s="144">
        <f>IF(N372="sníž. přenesená",J372,0)</f>
        <v>0</v>
      </c>
      <c r="BI372" s="144">
        <f>IF(N372="nulová",J372,0)</f>
        <v>0</v>
      </c>
      <c r="BJ372" s="17" t="s">
        <v>85</v>
      </c>
      <c r="BK372" s="144">
        <f>ROUND(I372*H372,2)</f>
        <v>0</v>
      </c>
      <c r="BL372" s="17" t="s">
        <v>155</v>
      </c>
      <c r="BM372" s="143" t="s">
        <v>618</v>
      </c>
    </row>
    <row r="373" spans="2:65" s="11" customFormat="1" ht="22.9" customHeight="1">
      <c r="B373" s="120"/>
      <c r="D373" s="121" t="s">
        <v>76</v>
      </c>
      <c r="E373" s="130" t="s">
        <v>175</v>
      </c>
      <c r="F373" s="130" t="s">
        <v>176</v>
      </c>
      <c r="I373" s="123"/>
      <c r="J373" s="131">
        <f>BK373</f>
        <v>0</v>
      </c>
      <c r="L373" s="120"/>
      <c r="M373" s="125"/>
      <c r="P373" s="126">
        <f>SUM(P374:P385)</f>
        <v>0</v>
      </c>
      <c r="R373" s="126">
        <f>SUM(R374:R385)</f>
        <v>13.747460800000001</v>
      </c>
      <c r="T373" s="127">
        <f>SUM(T374:T385)</f>
        <v>0</v>
      </c>
      <c r="AR373" s="121" t="s">
        <v>85</v>
      </c>
      <c r="AT373" s="128" t="s">
        <v>76</v>
      </c>
      <c r="AU373" s="128" t="s">
        <v>85</v>
      </c>
      <c r="AY373" s="121" t="s">
        <v>134</v>
      </c>
      <c r="BK373" s="129">
        <f>SUM(BK374:BK385)</f>
        <v>0</v>
      </c>
    </row>
    <row r="374" spans="2:65" s="1" customFormat="1" ht="16.5" customHeight="1">
      <c r="B374" s="32"/>
      <c r="C374" s="132" t="s">
        <v>619</v>
      </c>
      <c r="D374" s="132" t="s">
        <v>137</v>
      </c>
      <c r="E374" s="133" t="s">
        <v>620</v>
      </c>
      <c r="F374" s="134" t="s">
        <v>621</v>
      </c>
      <c r="G374" s="135" t="s">
        <v>383</v>
      </c>
      <c r="H374" s="136">
        <v>76.8</v>
      </c>
      <c r="I374" s="137"/>
      <c r="J374" s="138">
        <f>ROUND(I374*H374,2)</f>
        <v>0</v>
      </c>
      <c r="K374" s="134" t="s">
        <v>170</v>
      </c>
      <c r="L374" s="32"/>
      <c r="M374" s="139" t="s">
        <v>1</v>
      </c>
      <c r="N374" s="140" t="s">
        <v>42</v>
      </c>
      <c r="P374" s="141">
        <f>O374*H374</f>
        <v>0</v>
      </c>
      <c r="Q374" s="141">
        <v>8.0839999999999995E-2</v>
      </c>
      <c r="R374" s="141">
        <f>Q374*H374</f>
        <v>6.2085119999999998</v>
      </c>
      <c r="S374" s="141">
        <v>0</v>
      </c>
      <c r="T374" s="142">
        <f>S374*H374</f>
        <v>0</v>
      </c>
      <c r="AR374" s="143" t="s">
        <v>155</v>
      </c>
      <c r="AT374" s="143" t="s">
        <v>137</v>
      </c>
      <c r="AU374" s="143" t="s">
        <v>87</v>
      </c>
      <c r="AY374" s="17" t="s">
        <v>134</v>
      </c>
      <c r="BE374" s="144">
        <f>IF(N374="základní",J374,0)</f>
        <v>0</v>
      </c>
      <c r="BF374" s="144">
        <f>IF(N374="snížená",J374,0)</f>
        <v>0</v>
      </c>
      <c r="BG374" s="144">
        <f>IF(N374="zákl. přenesená",J374,0)</f>
        <v>0</v>
      </c>
      <c r="BH374" s="144">
        <f>IF(N374="sníž. přenesená",J374,0)</f>
        <v>0</v>
      </c>
      <c r="BI374" s="144">
        <f>IF(N374="nulová",J374,0)</f>
        <v>0</v>
      </c>
      <c r="BJ374" s="17" t="s">
        <v>85</v>
      </c>
      <c r="BK374" s="144">
        <f>ROUND(I374*H374,2)</f>
        <v>0</v>
      </c>
      <c r="BL374" s="17" t="s">
        <v>155</v>
      </c>
      <c r="BM374" s="143" t="s">
        <v>622</v>
      </c>
    </row>
    <row r="375" spans="2:65" s="12" customFormat="1" ht="11.25">
      <c r="B375" s="154"/>
      <c r="D375" s="145" t="s">
        <v>181</v>
      </c>
      <c r="E375" s="155" t="s">
        <v>1</v>
      </c>
      <c r="F375" s="156" t="s">
        <v>623</v>
      </c>
      <c r="H375" s="157">
        <v>76.8</v>
      </c>
      <c r="I375" s="158"/>
      <c r="L375" s="154"/>
      <c r="M375" s="159"/>
      <c r="T375" s="160"/>
      <c r="AT375" s="155" t="s">
        <v>181</v>
      </c>
      <c r="AU375" s="155" t="s">
        <v>87</v>
      </c>
      <c r="AV375" s="12" t="s">
        <v>87</v>
      </c>
      <c r="AW375" s="12" t="s">
        <v>32</v>
      </c>
      <c r="AX375" s="12" t="s">
        <v>85</v>
      </c>
      <c r="AY375" s="155" t="s">
        <v>134</v>
      </c>
    </row>
    <row r="376" spans="2:65" s="1" customFormat="1" ht="16.5" customHeight="1">
      <c r="B376" s="32"/>
      <c r="C376" s="174" t="s">
        <v>624</v>
      </c>
      <c r="D376" s="174" t="s">
        <v>420</v>
      </c>
      <c r="E376" s="175" t="s">
        <v>625</v>
      </c>
      <c r="F376" s="176" t="s">
        <v>626</v>
      </c>
      <c r="G376" s="177" t="s">
        <v>169</v>
      </c>
      <c r="H376" s="178">
        <v>15.667</v>
      </c>
      <c r="I376" s="179"/>
      <c r="J376" s="180">
        <f>ROUND(I376*H376,2)</f>
        <v>0</v>
      </c>
      <c r="K376" s="176" t="s">
        <v>170</v>
      </c>
      <c r="L376" s="181"/>
      <c r="M376" s="182" t="s">
        <v>1</v>
      </c>
      <c r="N376" s="183" t="s">
        <v>42</v>
      </c>
      <c r="P376" s="141">
        <f>O376*H376</f>
        <v>0</v>
      </c>
      <c r="Q376" s="141">
        <v>0.12</v>
      </c>
      <c r="R376" s="141">
        <f>Q376*H376</f>
        <v>1.8800399999999999</v>
      </c>
      <c r="S376" s="141">
        <v>0</v>
      </c>
      <c r="T376" s="142">
        <f>S376*H376</f>
        <v>0</v>
      </c>
      <c r="AR376" s="143" t="s">
        <v>204</v>
      </c>
      <c r="AT376" s="143" t="s">
        <v>420</v>
      </c>
      <c r="AU376" s="143" t="s">
        <v>87</v>
      </c>
      <c r="AY376" s="17" t="s">
        <v>134</v>
      </c>
      <c r="BE376" s="144">
        <f>IF(N376="základní",J376,0)</f>
        <v>0</v>
      </c>
      <c r="BF376" s="144">
        <f>IF(N376="snížená",J376,0)</f>
        <v>0</v>
      </c>
      <c r="BG376" s="144">
        <f>IF(N376="zákl. přenesená",J376,0)</f>
        <v>0</v>
      </c>
      <c r="BH376" s="144">
        <f>IF(N376="sníž. přenesená",J376,0)</f>
        <v>0</v>
      </c>
      <c r="BI376" s="144">
        <f>IF(N376="nulová",J376,0)</f>
        <v>0</v>
      </c>
      <c r="BJ376" s="17" t="s">
        <v>85</v>
      </c>
      <c r="BK376" s="144">
        <f>ROUND(I376*H376,2)</f>
        <v>0</v>
      </c>
      <c r="BL376" s="17" t="s">
        <v>155</v>
      </c>
      <c r="BM376" s="143" t="s">
        <v>627</v>
      </c>
    </row>
    <row r="377" spans="2:65" s="12" customFormat="1" ht="11.25">
      <c r="B377" s="154"/>
      <c r="D377" s="145" t="s">
        <v>181</v>
      </c>
      <c r="E377" s="155" t="s">
        <v>1</v>
      </c>
      <c r="F377" s="156" t="s">
        <v>628</v>
      </c>
      <c r="H377" s="157">
        <v>15.667</v>
      </c>
      <c r="I377" s="158"/>
      <c r="L377" s="154"/>
      <c r="M377" s="159"/>
      <c r="T377" s="160"/>
      <c r="AT377" s="155" t="s">
        <v>181</v>
      </c>
      <c r="AU377" s="155" t="s">
        <v>87</v>
      </c>
      <c r="AV377" s="12" t="s">
        <v>87</v>
      </c>
      <c r="AW377" s="12" t="s">
        <v>32</v>
      </c>
      <c r="AX377" s="12" t="s">
        <v>85</v>
      </c>
      <c r="AY377" s="155" t="s">
        <v>134</v>
      </c>
    </row>
    <row r="378" spans="2:65" s="1" customFormat="1" ht="16.5" customHeight="1">
      <c r="B378" s="32"/>
      <c r="C378" s="132" t="s">
        <v>629</v>
      </c>
      <c r="D378" s="132" t="s">
        <v>137</v>
      </c>
      <c r="E378" s="133" t="s">
        <v>630</v>
      </c>
      <c r="F378" s="134" t="s">
        <v>631</v>
      </c>
      <c r="G378" s="135" t="s">
        <v>169</v>
      </c>
      <c r="H378" s="136">
        <v>22.5</v>
      </c>
      <c r="I378" s="137"/>
      <c r="J378" s="138">
        <f>ROUND(I378*H378,2)</f>
        <v>0</v>
      </c>
      <c r="K378" s="134" t="s">
        <v>1</v>
      </c>
      <c r="L378" s="32"/>
      <c r="M378" s="139" t="s">
        <v>1</v>
      </c>
      <c r="N378" s="140" t="s">
        <v>42</v>
      </c>
      <c r="P378" s="141">
        <f>O378*H378</f>
        <v>0</v>
      </c>
      <c r="Q378" s="141">
        <v>0.25</v>
      </c>
      <c r="R378" s="141">
        <f>Q378*H378</f>
        <v>5.625</v>
      </c>
      <c r="S378" s="141">
        <v>0</v>
      </c>
      <c r="T378" s="142">
        <f>S378*H378</f>
        <v>0</v>
      </c>
      <c r="AR378" s="143" t="s">
        <v>155</v>
      </c>
      <c r="AT378" s="143" t="s">
        <v>137</v>
      </c>
      <c r="AU378" s="143" t="s">
        <v>87</v>
      </c>
      <c r="AY378" s="17" t="s">
        <v>134</v>
      </c>
      <c r="BE378" s="144">
        <f>IF(N378="základní",J378,0)</f>
        <v>0</v>
      </c>
      <c r="BF378" s="144">
        <f>IF(N378="snížená",J378,0)</f>
        <v>0</v>
      </c>
      <c r="BG378" s="144">
        <f>IF(N378="zákl. přenesená",J378,0)</f>
        <v>0</v>
      </c>
      <c r="BH378" s="144">
        <f>IF(N378="sníž. přenesená",J378,0)</f>
        <v>0</v>
      </c>
      <c r="BI378" s="144">
        <f>IF(N378="nulová",J378,0)</f>
        <v>0</v>
      </c>
      <c r="BJ378" s="17" t="s">
        <v>85</v>
      </c>
      <c r="BK378" s="144">
        <f>ROUND(I378*H378,2)</f>
        <v>0</v>
      </c>
      <c r="BL378" s="17" t="s">
        <v>155</v>
      </c>
      <c r="BM378" s="143" t="s">
        <v>632</v>
      </c>
    </row>
    <row r="379" spans="2:65" s="12" customFormat="1" ht="11.25">
      <c r="B379" s="154"/>
      <c r="D379" s="145" t="s">
        <v>181</v>
      </c>
      <c r="E379" s="155" t="s">
        <v>1</v>
      </c>
      <c r="F379" s="156" t="s">
        <v>633</v>
      </c>
      <c r="H379" s="157">
        <v>20.25</v>
      </c>
      <c r="I379" s="158"/>
      <c r="L379" s="154"/>
      <c r="M379" s="159"/>
      <c r="T379" s="160"/>
      <c r="AT379" s="155" t="s">
        <v>181</v>
      </c>
      <c r="AU379" s="155" t="s">
        <v>87</v>
      </c>
      <c r="AV379" s="12" t="s">
        <v>87</v>
      </c>
      <c r="AW379" s="12" t="s">
        <v>32</v>
      </c>
      <c r="AX379" s="12" t="s">
        <v>77</v>
      </c>
      <c r="AY379" s="155" t="s">
        <v>134</v>
      </c>
    </row>
    <row r="380" spans="2:65" s="12" customFormat="1" ht="11.25">
      <c r="B380" s="154"/>
      <c r="D380" s="145" t="s">
        <v>181</v>
      </c>
      <c r="E380" s="155" t="s">
        <v>1</v>
      </c>
      <c r="F380" s="156" t="s">
        <v>634</v>
      </c>
      <c r="H380" s="157">
        <v>2.25</v>
      </c>
      <c r="I380" s="158"/>
      <c r="L380" s="154"/>
      <c r="M380" s="159"/>
      <c r="T380" s="160"/>
      <c r="AT380" s="155" t="s">
        <v>181</v>
      </c>
      <c r="AU380" s="155" t="s">
        <v>87</v>
      </c>
      <c r="AV380" s="12" t="s">
        <v>87</v>
      </c>
      <c r="AW380" s="12" t="s">
        <v>32</v>
      </c>
      <c r="AX380" s="12" t="s">
        <v>77</v>
      </c>
      <c r="AY380" s="155" t="s">
        <v>134</v>
      </c>
    </row>
    <row r="381" spans="2:65" s="13" customFormat="1" ht="11.25">
      <c r="B381" s="161"/>
      <c r="D381" s="145" t="s">
        <v>181</v>
      </c>
      <c r="E381" s="162" t="s">
        <v>1</v>
      </c>
      <c r="F381" s="163" t="s">
        <v>184</v>
      </c>
      <c r="H381" s="164">
        <v>22.5</v>
      </c>
      <c r="I381" s="165"/>
      <c r="L381" s="161"/>
      <c r="M381" s="166"/>
      <c r="T381" s="167"/>
      <c r="AT381" s="162" t="s">
        <v>181</v>
      </c>
      <c r="AU381" s="162" t="s">
        <v>87</v>
      </c>
      <c r="AV381" s="13" t="s">
        <v>155</v>
      </c>
      <c r="AW381" s="13" t="s">
        <v>32</v>
      </c>
      <c r="AX381" s="13" t="s">
        <v>85</v>
      </c>
      <c r="AY381" s="162" t="s">
        <v>134</v>
      </c>
    </row>
    <row r="382" spans="2:65" s="1" customFormat="1" ht="24.2" customHeight="1">
      <c r="B382" s="32"/>
      <c r="C382" s="132" t="s">
        <v>635</v>
      </c>
      <c r="D382" s="132" t="s">
        <v>137</v>
      </c>
      <c r="E382" s="133" t="s">
        <v>636</v>
      </c>
      <c r="F382" s="134" t="s">
        <v>637</v>
      </c>
      <c r="G382" s="135" t="s">
        <v>169</v>
      </c>
      <c r="H382" s="136">
        <v>140</v>
      </c>
      <c r="I382" s="137"/>
      <c r="J382" s="138">
        <f>ROUND(I382*H382,2)</f>
        <v>0</v>
      </c>
      <c r="K382" s="134" t="s">
        <v>170</v>
      </c>
      <c r="L382" s="32"/>
      <c r="M382" s="139" t="s">
        <v>1</v>
      </c>
      <c r="N382" s="140" t="s">
        <v>42</v>
      </c>
      <c r="P382" s="141">
        <f>O382*H382</f>
        <v>0</v>
      </c>
      <c r="Q382" s="141">
        <v>1.2999999999999999E-4</v>
      </c>
      <c r="R382" s="141">
        <f>Q382*H382</f>
        <v>1.8199999999999997E-2</v>
      </c>
      <c r="S382" s="141">
        <v>0</v>
      </c>
      <c r="T382" s="142">
        <f>S382*H382</f>
        <v>0</v>
      </c>
      <c r="AR382" s="143" t="s">
        <v>155</v>
      </c>
      <c r="AT382" s="143" t="s">
        <v>137</v>
      </c>
      <c r="AU382" s="143" t="s">
        <v>87</v>
      </c>
      <c r="AY382" s="17" t="s">
        <v>134</v>
      </c>
      <c r="BE382" s="144">
        <f>IF(N382="základní",J382,0)</f>
        <v>0</v>
      </c>
      <c r="BF382" s="144">
        <f>IF(N382="snížená",J382,0)</f>
        <v>0</v>
      </c>
      <c r="BG382" s="144">
        <f>IF(N382="zákl. přenesená",J382,0)</f>
        <v>0</v>
      </c>
      <c r="BH382" s="144">
        <f>IF(N382="sníž. přenesená",J382,0)</f>
        <v>0</v>
      </c>
      <c r="BI382" s="144">
        <f>IF(N382="nulová",J382,0)</f>
        <v>0</v>
      </c>
      <c r="BJ382" s="17" t="s">
        <v>85</v>
      </c>
      <c r="BK382" s="144">
        <f>ROUND(I382*H382,2)</f>
        <v>0</v>
      </c>
      <c r="BL382" s="17" t="s">
        <v>155</v>
      </c>
      <c r="BM382" s="143" t="s">
        <v>638</v>
      </c>
    </row>
    <row r="383" spans="2:65" s="1" customFormat="1" ht="16.5" customHeight="1">
      <c r="B383" s="32"/>
      <c r="C383" s="132" t="s">
        <v>639</v>
      </c>
      <c r="D383" s="132" t="s">
        <v>137</v>
      </c>
      <c r="E383" s="133" t="s">
        <v>640</v>
      </c>
      <c r="F383" s="134" t="s">
        <v>641</v>
      </c>
      <c r="G383" s="135" t="s">
        <v>383</v>
      </c>
      <c r="H383" s="136">
        <v>70</v>
      </c>
      <c r="I383" s="137"/>
      <c r="J383" s="138">
        <f>ROUND(I383*H383,2)</f>
        <v>0</v>
      </c>
      <c r="K383" s="134" t="s">
        <v>1</v>
      </c>
      <c r="L383" s="32"/>
      <c r="M383" s="139" t="s">
        <v>1</v>
      </c>
      <c r="N383" s="140" t="s">
        <v>42</v>
      </c>
      <c r="P383" s="141">
        <f>O383*H383</f>
        <v>0</v>
      </c>
      <c r="Q383" s="141">
        <v>1.2999999999999999E-4</v>
      </c>
      <c r="R383" s="141">
        <f>Q383*H383</f>
        <v>9.0999999999999987E-3</v>
      </c>
      <c r="S383" s="141">
        <v>0</v>
      </c>
      <c r="T383" s="142">
        <f>S383*H383</f>
        <v>0</v>
      </c>
      <c r="AR383" s="143" t="s">
        <v>155</v>
      </c>
      <c r="AT383" s="143" t="s">
        <v>137</v>
      </c>
      <c r="AU383" s="143" t="s">
        <v>87</v>
      </c>
      <c r="AY383" s="17" t="s">
        <v>134</v>
      </c>
      <c r="BE383" s="144">
        <f>IF(N383="základní",J383,0)</f>
        <v>0</v>
      </c>
      <c r="BF383" s="144">
        <f>IF(N383="snížená",J383,0)</f>
        <v>0</v>
      </c>
      <c r="BG383" s="144">
        <f>IF(N383="zákl. přenesená",J383,0)</f>
        <v>0</v>
      </c>
      <c r="BH383" s="144">
        <f>IF(N383="sníž. přenesená",J383,0)</f>
        <v>0</v>
      </c>
      <c r="BI383" s="144">
        <f>IF(N383="nulová",J383,0)</f>
        <v>0</v>
      </c>
      <c r="BJ383" s="17" t="s">
        <v>85</v>
      </c>
      <c r="BK383" s="144">
        <f>ROUND(I383*H383,2)</f>
        <v>0</v>
      </c>
      <c r="BL383" s="17" t="s">
        <v>155</v>
      </c>
      <c r="BM383" s="143" t="s">
        <v>642</v>
      </c>
    </row>
    <row r="384" spans="2:65" s="1" customFormat="1" ht="16.5" customHeight="1">
      <c r="B384" s="32"/>
      <c r="C384" s="132" t="s">
        <v>643</v>
      </c>
      <c r="D384" s="132" t="s">
        <v>137</v>
      </c>
      <c r="E384" s="133" t="s">
        <v>644</v>
      </c>
      <c r="F384" s="134" t="s">
        <v>645</v>
      </c>
      <c r="G384" s="135" t="s">
        <v>169</v>
      </c>
      <c r="H384" s="136">
        <v>165.22</v>
      </c>
      <c r="I384" s="137"/>
      <c r="J384" s="138">
        <f>ROUND(I384*H384,2)</f>
        <v>0</v>
      </c>
      <c r="K384" s="134" t="s">
        <v>170</v>
      </c>
      <c r="L384" s="32"/>
      <c r="M384" s="139" t="s">
        <v>1</v>
      </c>
      <c r="N384" s="140" t="s">
        <v>42</v>
      </c>
      <c r="P384" s="141">
        <f>O384*H384</f>
        <v>0</v>
      </c>
      <c r="Q384" s="141">
        <v>4.0000000000000003E-5</v>
      </c>
      <c r="R384" s="141">
        <f>Q384*H384</f>
        <v>6.6088000000000006E-3</v>
      </c>
      <c r="S384" s="141">
        <v>0</v>
      </c>
      <c r="T384" s="142">
        <f>S384*H384</f>
        <v>0</v>
      </c>
      <c r="AR384" s="143" t="s">
        <v>155</v>
      </c>
      <c r="AT384" s="143" t="s">
        <v>137</v>
      </c>
      <c r="AU384" s="143" t="s">
        <v>87</v>
      </c>
      <c r="AY384" s="17" t="s">
        <v>134</v>
      </c>
      <c r="BE384" s="144">
        <f>IF(N384="základní",J384,0)</f>
        <v>0</v>
      </c>
      <c r="BF384" s="144">
        <f>IF(N384="snížená",J384,0)</f>
        <v>0</v>
      </c>
      <c r="BG384" s="144">
        <f>IF(N384="zákl. přenesená",J384,0)</f>
        <v>0</v>
      </c>
      <c r="BH384" s="144">
        <f>IF(N384="sníž. přenesená",J384,0)</f>
        <v>0</v>
      </c>
      <c r="BI384" s="144">
        <f>IF(N384="nulová",J384,0)</f>
        <v>0</v>
      </c>
      <c r="BJ384" s="17" t="s">
        <v>85</v>
      </c>
      <c r="BK384" s="144">
        <f>ROUND(I384*H384,2)</f>
        <v>0</v>
      </c>
      <c r="BL384" s="17" t="s">
        <v>155</v>
      </c>
      <c r="BM384" s="143" t="s">
        <v>646</v>
      </c>
    </row>
    <row r="385" spans="2:65" s="12" customFormat="1" ht="11.25">
      <c r="B385" s="154"/>
      <c r="D385" s="145" t="s">
        <v>181</v>
      </c>
      <c r="E385" s="155" t="s">
        <v>1</v>
      </c>
      <c r="F385" s="156" t="s">
        <v>647</v>
      </c>
      <c r="H385" s="157">
        <v>165.22</v>
      </c>
      <c r="I385" s="158"/>
      <c r="L385" s="154"/>
      <c r="M385" s="159"/>
      <c r="T385" s="160"/>
      <c r="AT385" s="155" t="s">
        <v>181</v>
      </c>
      <c r="AU385" s="155" t="s">
        <v>87</v>
      </c>
      <c r="AV385" s="12" t="s">
        <v>87</v>
      </c>
      <c r="AW385" s="12" t="s">
        <v>32</v>
      </c>
      <c r="AX385" s="12" t="s">
        <v>85</v>
      </c>
      <c r="AY385" s="155" t="s">
        <v>134</v>
      </c>
    </row>
    <row r="386" spans="2:65" s="11" customFormat="1" ht="22.9" customHeight="1">
      <c r="B386" s="120"/>
      <c r="D386" s="121" t="s">
        <v>76</v>
      </c>
      <c r="E386" s="130" t="s">
        <v>648</v>
      </c>
      <c r="F386" s="130" t="s">
        <v>649</v>
      </c>
      <c r="I386" s="123"/>
      <c r="J386" s="131">
        <f>BK386</f>
        <v>0</v>
      </c>
      <c r="L386" s="120"/>
      <c r="M386" s="125"/>
      <c r="P386" s="126">
        <f>P387</f>
        <v>0</v>
      </c>
      <c r="R386" s="126">
        <f>R387</f>
        <v>0</v>
      </c>
      <c r="T386" s="127">
        <f>T387</f>
        <v>0</v>
      </c>
      <c r="AR386" s="121" t="s">
        <v>85</v>
      </c>
      <c r="AT386" s="128" t="s">
        <v>76</v>
      </c>
      <c r="AU386" s="128" t="s">
        <v>85</v>
      </c>
      <c r="AY386" s="121" t="s">
        <v>134</v>
      </c>
      <c r="BK386" s="129">
        <f>BK387</f>
        <v>0</v>
      </c>
    </row>
    <row r="387" spans="2:65" s="1" customFormat="1" ht="16.5" customHeight="1">
      <c r="B387" s="32"/>
      <c r="C387" s="132" t="s">
        <v>650</v>
      </c>
      <c r="D387" s="132" t="s">
        <v>137</v>
      </c>
      <c r="E387" s="133" t="s">
        <v>651</v>
      </c>
      <c r="F387" s="134" t="s">
        <v>652</v>
      </c>
      <c r="G387" s="135" t="s">
        <v>207</v>
      </c>
      <c r="H387" s="136">
        <v>471.37</v>
      </c>
      <c r="I387" s="137"/>
      <c r="J387" s="138">
        <f>ROUND(I387*H387,2)</f>
        <v>0</v>
      </c>
      <c r="K387" s="134" t="s">
        <v>170</v>
      </c>
      <c r="L387" s="32"/>
      <c r="M387" s="139" t="s">
        <v>1</v>
      </c>
      <c r="N387" s="140" t="s">
        <v>42</v>
      </c>
      <c r="P387" s="141">
        <f>O387*H387</f>
        <v>0</v>
      </c>
      <c r="Q387" s="141">
        <v>0</v>
      </c>
      <c r="R387" s="141">
        <f>Q387*H387</f>
        <v>0</v>
      </c>
      <c r="S387" s="141">
        <v>0</v>
      </c>
      <c r="T387" s="142">
        <f>S387*H387</f>
        <v>0</v>
      </c>
      <c r="AR387" s="143" t="s">
        <v>155</v>
      </c>
      <c r="AT387" s="143" t="s">
        <v>137</v>
      </c>
      <c r="AU387" s="143" t="s">
        <v>87</v>
      </c>
      <c r="AY387" s="17" t="s">
        <v>134</v>
      </c>
      <c r="BE387" s="144">
        <f>IF(N387="základní",J387,0)</f>
        <v>0</v>
      </c>
      <c r="BF387" s="144">
        <f>IF(N387="snížená",J387,0)</f>
        <v>0</v>
      </c>
      <c r="BG387" s="144">
        <f>IF(N387="zákl. přenesená",J387,0)</f>
        <v>0</v>
      </c>
      <c r="BH387" s="144">
        <f>IF(N387="sníž. přenesená",J387,0)</f>
        <v>0</v>
      </c>
      <c r="BI387" s="144">
        <f>IF(N387="nulová",J387,0)</f>
        <v>0</v>
      </c>
      <c r="BJ387" s="17" t="s">
        <v>85</v>
      </c>
      <c r="BK387" s="144">
        <f>ROUND(I387*H387,2)</f>
        <v>0</v>
      </c>
      <c r="BL387" s="17" t="s">
        <v>155</v>
      </c>
      <c r="BM387" s="143" t="s">
        <v>653</v>
      </c>
    </row>
    <row r="388" spans="2:65" s="11" customFormat="1" ht="25.9" customHeight="1">
      <c r="B388" s="120"/>
      <c r="D388" s="121" t="s">
        <v>76</v>
      </c>
      <c r="E388" s="122" t="s">
        <v>654</v>
      </c>
      <c r="F388" s="122" t="s">
        <v>655</v>
      </c>
      <c r="I388" s="123"/>
      <c r="J388" s="124">
        <f>BK388</f>
        <v>0</v>
      </c>
      <c r="L388" s="120"/>
      <c r="M388" s="125"/>
      <c r="P388" s="126">
        <f>P389+P418+P427+P475+P520+P527+P539+P547+P585+P607+P629+P644+P654+P661+P683</f>
        <v>0</v>
      </c>
      <c r="R388" s="126">
        <f>R389+R418+R427+R475+R520+R527+R539+R547+R585+R607+R629+R644+R654+R661+R683</f>
        <v>41.359064309999994</v>
      </c>
      <c r="T388" s="127">
        <f>T389+T418+T427+T475+T520+T527+T539+T547+T585+T607+T629+T644+T654+T661+T683</f>
        <v>4.9968E-3</v>
      </c>
      <c r="AR388" s="121" t="s">
        <v>87</v>
      </c>
      <c r="AT388" s="128" t="s">
        <v>76</v>
      </c>
      <c r="AU388" s="128" t="s">
        <v>77</v>
      </c>
      <c r="AY388" s="121" t="s">
        <v>134</v>
      </c>
      <c r="BK388" s="129">
        <f>BK389+BK418+BK427+BK475+BK520+BK527+BK539+BK547+BK585+BK607+BK629+BK644+BK654+BK661+BK683</f>
        <v>0</v>
      </c>
    </row>
    <row r="389" spans="2:65" s="11" customFormat="1" ht="22.9" customHeight="1">
      <c r="B389" s="120"/>
      <c r="D389" s="121" t="s">
        <v>76</v>
      </c>
      <c r="E389" s="130" t="s">
        <v>656</v>
      </c>
      <c r="F389" s="130" t="s">
        <v>657</v>
      </c>
      <c r="I389" s="123"/>
      <c r="J389" s="131">
        <f>BK389</f>
        <v>0</v>
      </c>
      <c r="L389" s="120"/>
      <c r="M389" s="125"/>
      <c r="P389" s="126">
        <f>SUM(P390:P417)</f>
        <v>0</v>
      </c>
      <c r="R389" s="126">
        <f>SUM(R390:R417)</f>
        <v>3.3124875</v>
      </c>
      <c r="T389" s="127">
        <f>SUM(T390:T417)</f>
        <v>0</v>
      </c>
      <c r="AR389" s="121" t="s">
        <v>87</v>
      </c>
      <c r="AT389" s="128" t="s">
        <v>76</v>
      </c>
      <c r="AU389" s="128" t="s">
        <v>85</v>
      </c>
      <c r="AY389" s="121" t="s">
        <v>134</v>
      </c>
      <c r="BK389" s="129">
        <f>SUM(BK390:BK417)</f>
        <v>0</v>
      </c>
    </row>
    <row r="390" spans="2:65" s="1" customFormat="1" ht="16.5" customHeight="1">
      <c r="B390" s="32"/>
      <c r="C390" s="132" t="s">
        <v>658</v>
      </c>
      <c r="D390" s="132" t="s">
        <v>137</v>
      </c>
      <c r="E390" s="133" t="s">
        <v>659</v>
      </c>
      <c r="F390" s="134" t="s">
        <v>660</v>
      </c>
      <c r="G390" s="135" t="s">
        <v>169</v>
      </c>
      <c r="H390" s="136">
        <v>169.89400000000001</v>
      </c>
      <c r="I390" s="137"/>
      <c r="J390" s="138">
        <f>ROUND(I390*H390,2)</f>
        <v>0</v>
      </c>
      <c r="K390" s="134" t="s">
        <v>170</v>
      </c>
      <c r="L390" s="32"/>
      <c r="M390" s="139" t="s">
        <v>1</v>
      </c>
      <c r="N390" s="140" t="s">
        <v>42</v>
      </c>
      <c r="P390" s="141">
        <f>O390*H390</f>
        <v>0</v>
      </c>
      <c r="Q390" s="141">
        <v>0</v>
      </c>
      <c r="R390" s="141">
        <f>Q390*H390</f>
        <v>0</v>
      </c>
      <c r="S390" s="141">
        <v>0</v>
      </c>
      <c r="T390" s="142">
        <f>S390*H390</f>
        <v>0</v>
      </c>
      <c r="AR390" s="143" t="s">
        <v>323</v>
      </c>
      <c r="AT390" s="143" t="s">
        <v>137</v>
      </c>
      <c r="AU390" s="143" t="s">
        <v>87</v>
      </c>
      <c r="AY390" s="17" t="s">
        <v>134</v>
      </c>
      <c r="BE390" s="144">
        <f>IF(N390="základní",J390,0)</f>
        <v>0</v>
      </c>
      <c r="BF390" s="144">
        <f>IF(N390="snížená",J390,0)</f>
        <v>0</v>
      </c>
      <c r="BG390" s="144">
        <f>IF(N390="zákl. přenesená",J390,0)</f>
        <v>0</v>
      </c>
      <c r="BH390" s="144">
        <f>IF(N390="sníž. přenesená",J390,0)</f>
        <v>0</v>
      </c>
      <c r="BI390" s="144">
        <f>IF(N390="nulová",J390,0)</f>
        <v>0</v>
      </c>
      <c r="BJ390" s="17" t="s">
        <v>85</v>
      </c>
      <c r="BK390" s="144">
        <f>ROUND(I390*H390,2)</f>
        <v>0</v>
      </c>
      <c r="BL390" s="17" t="s">
        <v>323</v>
      </c>
      <c r="BM390" s="143" t="s">
        <v>661</v>
      </c>
    </row>
    <row r="391" spans="2:65" s="12" customFormat="1" ht="11.25">
      <c r="B391" s="154"/>
      <c r="D391" s="145" t="s">
        <v>181</v>
      </c>
      <c r="E391" s="155" t="s">
        <v>1</v>
      </c>
      <c r="F391" s="156" t="s">
        <v>662</v>
      </c>
      <c r="H391" s="157">
        <v>169.89400000000001</v>
      </c>
      <c r="I391" s="158"/>
      <c r="L391" s="154"/>
      <c r="M391" s="159"/>
      <c r="T391" s="160"/>
      <c r="AT391" s="155" t="s">
        <v>181</v>
      </c>
      <c r="AU391" s="155" t="s">
        <v>87</v>
      </c>
      <c r="AV391" s="12" t="s">
        <v>87</v>
      </c>
      <c r="AW391" s="12" t="s">
        <v>32</v>
      </c>
      <c r="AX391" s="12" t="s">
        <v>85</v>
      </c>
      <c r="AY391" s="155" t="s">
        <v>134</v>
      </c>
    </row>
    <row r="392" spans="2:65" s="1" customFormat="1" ht="16.5" customHeight="1">
      <c r="B392" s="32"/>
      <c r="C392" s="174" t="s">
        <v>663</v>
      </c>
      <c r="D392" s="174" t="s">
        <v>420</v>
      </c>
      <c r="E392" s="175" t="s">
        <v>664</v>
      </c>
      <c r="F392" s="176" t="s">
        <v>665</v>
      </c>
      <c r="G392" s="177" t="s">
        <v>207</v>
      </c>
      <c r="H392" s="178">
        <v>5.0999999999999997E-2</v>
      </c>
      <c r="I392" s="179"/>
      <c r="J392" s="180">
        <f>ROUND(I392*H392,2)</f>
        <v>0</v>
      </c>
      <c r="K392" s="176" t="s">
        <v>170</v>
      </c>
      <c r="L392" s="181"/>
      <c r="M392" s="182" t="s">
        <v>1</v>
      </c>
      <c r="N392" s="183" t="s">
        <v>42</v>
      </c>
      <c r="P392" s="141">
        <f>O392*H392</f>
        <v>0</v>
      </c>
      <c r="Q392" s="141">
        <v>1</v>
      </c>
      <c r="R392" s="141">
        <f>Q392*H392</f>
        <v>5.0999999999999997E-2</v>
      </c>
      <c r="S392" s="141">
        <v>0</v>
      </c>
      <c r="T392" s="142">
        <f>S392*H392</f>
        <v>0</v>
      </c>
      <c r="AR392" s="143" t="s">
        <v>409</v>
      </c>
      <c r="AT392" s="143" t="s">
        <v>420</v>
      </c>
      <c r="AU392" s="143" t="s">
        <v>87</v>
      </c>
      <c r="AY392" s="17" t="s">
        <v>134</v>
      </c>
      <c r="BE392" s="144">
        <f>IF(N392="základní",J392,0)</f>
        <v>0</v>
      </c>
      <c r="BF392" s="144">
        <f>IF(N392="snížená",J392,0)</f>
        <v>0</v>
      </c>
      <c r="BG392" s="144">
        <f>IF(N392="zákl. přenesená",J392,0)</f>
        <v>0</v>
      </c>
      <c r="BH392" s="144">
        <f>IF(N392="sníž. přenesená",J392,0)</f>
        <v>0</v>
      </c>
      <c r="BI392" s="144">
        <f>IF(N392="nulová",J392,0)</f>
        <v>0</v>
      </c>
      <c r="BJ392" s="17" t="s">
        <v>85</v>
      </c>
      <c r="BK392" s="144">
        <f>ROUND(I392*H392,2)</f>
        <v>0</v>
      </c>
      <c r="BL392" s="17" t="s">
        <v>323</v>
      </c>
      <c r="BM392" s="143" t="s">
        <v>666</v>
      </c>
    </row>
    <row r="393" spans="2:65" s="12" customFormat="1" ht="11.25">
      <c r="B393" s="154"/>
      <c r="D393" s="145" t="s">
        <v>181</v>
      </c>
      <c r="F393" s="156" t="s">
        <v>667</v>
      </c>
      <c r="H393" s="157">
        <v>5.0999999999999997E-2</v>
      </c>
      <c r="I393" s="158"/>
      <c r="L393" s="154"/>
      <c r="M393" s="159"/>
      <c r="T393" s="160"/>
      <c r="AT393" s="155" t="s">
        <v>181</v>
      </c>
      <c r="AU393" s="155" t="s">
        <v>87</v>
      </c>
      <c r="AV393" s="12" t="s">
        <v>87</v>
      </c>
      <c r="AW393" s="12" t="s">
        <v>4</v>
      </c>
      <c r="AX393" s="12" t="s">
        <v>85</v>
      </c>
      <c r="AY393" s="155" t="s">
        <v>134</v>
      </c>
    </row>
    <row r="394" spans="2:65" s="1" customFormat="1" ht="16.5" customHeight="1">
      <c r="B394" s="32"/>
      <c r="C394" s="132" t="s">
        <v>668</v>
      </c>
      <c r="D394" s="132" t="s">
        <v>137</v>
      </c>
      <c r="E394" s="133" t="s">
        <v>669</v>
      </c>
      <c r="F394" s="134" t="s">
        <v>670</v>
      </c>
      <c r="G394" s="135" t="s">
        <v>169</v>
      </c>
      <c r="H394" s="136">
        <v>64.8</v>
      </c>
      <c r="I394" s="137"/>
      <c r="J394" s="138">
        <f>ROUND(I394*H394,2)</f>
        <v>0</v>
      </c>
      <c r="K394" s="134" t="s">
        <v>170</v>
      </c>
      <c r="L394" s="32"/>
      <c r="M394" s="139" t="s">
        <v>1</v>
      </c>
      <c r="N394" s="140" t="s">
        <v>42</v>
      </c>
      <c r="P394" s="141">
        <f>O394*H394</f>
        <v>0</v>
      </c>
      <c r="Q394" s="141">
        <v>0</v>
      </c>
      <c r="R394" s="141">
        <f>Q394*H394</f>
        <v>0</v>
      </c>
      <c r="S394" s="141">
        <v>0</v>
      </c>
      <c r="T394" s="142">
        <f>S394*H394</f>
        <v>0</v>
      </c>
      <c r="AR394" s="143" t="s">
        <v>323</v>
      </c>
      <c r="AT394" s="143" t="s">
        <v>137</v>
      </c>
      <c r="AU394" s="143" t="s">
        <v>87</v>
      </c>
      <c r="AY394" s="17" t="s">
        <v>134</v>
      </c>
      <c r="BE394" s="144">
        <f>IF(N394="základní",J394,0)</f>
        <v>0</v>
      </c>
      <c r="BF394" s="144">
        <f>IF(N394="snížená",J394,0)</f>
        <v>0</v>
      </c>
      <c r="BG394" s="144">
        <f>IF(N394="zákl. přenesená",J394,0)</f>
        <v>0</v>
      </c>
      <c r="BH394" s="144">
        <f>IF(N394="sníž. přenesená",J394,0)</f>
        <v>0</v>
      </c>
      <c r="BI394" s="144">
        <f>IF(N394="nulová",J394,0)</f>
        <v>0</v>
      </c>
      <c r="BJ394" s="17" t="s">
        <v>85</v>
      </c>
      <c r="BK394" s="144">
        <f>ROUND(I394*H394,2)</f>
        <v>0</v>
      </c>
      <c r="BL394" s="17" t="s">
        <v>323</v>
      </c>
      <c r="BM394" s="143" t="s">
        <v>671</v>
      </c>
    </row>
    <row r="395" spans="2:65" s="12" customFormat="1" ht="11.25">
      <c r="B395" s="154"/>
      <c r="D395" s="145" t="s">
        <v>181</v>
      </c>
      <c r="E395" s="155" t="s">
        <v>1</v>
      </c>
      <c r="F395" s="156" t="s">
        <v>672</v>
      </c>
      <c r="H395" s="157">
        <v>64.8</v>
      </c>
      <c r="I395" s="158"/>
      <c r="L395" s="154"/>
      <c r="M395" s="159"/>
      <c r="T395" s="160"/>
      <c r="AT395" s="155" t="s">
        <v>181</v>
      </c>
      <c r="AU395" s="155" t="s">
        <v>87</v>
      </c>
      <c r="AV395" s="12" t="s">
        <v>87</v>
      </c>
      <c r="AW395" s="12" t="s">
        <v>32</v>
      </c>
      <c r="AX395" s="12" t="s">
        <v>85</v>
      </c>
      <c r="AY395" s="155" t="s">
        <v>134</v>
      </c>
    </row>
    <row r="396" spans="2:65" s="1" customFormat="1" ht="16.5" customHeight="1">
      <c r="B396" s="32"/>
      <c r="C396" s="174" t="s">
        <v>673</v>
      </c>
      <c r="D396" s="174" t="s">
        <v>420</v>
      </c>
      <c r="E396" s="175" t="s">
        <v>664</v>
      </c>
      <c r="F396" s="176" t="s">
        <v>665</v>
      </c>
      <c r="G396" s="177" t="s">
        <v>207</v>
      </c>
      <c r="H396" s="178">
        <v>2.1999999999999999E-2</v>
      </c>
      <c r="I396" s="179"/>
      <c r="J396" s="180">
        <f>ROUND(I396*H396,2)</f>
        <v>0</v>
      </c>
      <c r="K396" s="176" t="s">
        <v>170</v>
      </c>
      <c r="L396" s="181"/>
      <c r="M396" s="182" t="s">
        <v>1</v>
      </c>
      <c r="N396" s="183" t="s">
        <v>42</v>
      </c>
      <c r="P396" s="141">
        <f>O396*H396</f>
        <v>0</v>
      </c>
      <c r="Q396" s="141">
        <v>1</v>
      </c>
      <c r="R396" s="141">
        <f>Q396*H396</f>
        <v>2.1999999999999999E-2</v>
      </c>
      <c r="S396" s="141">
        <v>0</v>
      </c>
      <c r="T396" s="142">
        <f>S396*H396</f>
        <v>0</v>
      </c>
      <c r="AR396" s="143" t="s">
        <v>409</v>
      </c>
      <c r="AT396" s="143" t="s">
        <v>420</v>
      </c>
      <c r="AU396" s="143" t="s">
        <v>87</v>
      </c>
      <c r="AY396" s="17" t="s">
        <v>134</v>
      </c>
      <c r="BE396" s="144">
        <f>IF(N396="základní",J396,0)</f>
        <v>0</v>
      </c>
      <c r="BF396" s="144">
        <f>IF(N396="snížená",J396,0)</f>
        <v>0</v>
      </c>
      <c r="BG396" s="144">
        <f>IF(N396="zákl. přenesená",J396,0)</f>
        <v>0</v>
      </c>
      <c r="BH396" s="144">
        <f>IF(N396="sníž. přenesená",J396,0)</f>
        <v>0</v>
      </c>
      <c r="BI396" s="144">
        <f>IF(N396="nulová",J396,0)</f>
        <v>0</v>
      </c>
      <c r="BJ396" s="17" t="s">
        <v>85</v>
      </c>
      <c r="BK396" s="144">
        <f>ROUND(I396*H396,2)</f>
        <v>0</v>
      </c>
      <c r="BL396" s="17" t="s">
        <v>323</v>
      </c>
      <c r="BM396" s="143" t="s">
        <v>674</v>
      </c>
    </row>
    <row r="397" spans="2:65" s="12" customFormat="1" ht="11.25">
      <c r="B397" s="154"/>
      <c r="D397" s="145" t="s">
        <v>181</v>
      </c>
      <c r="F397" s="156" t="s">
        <v>675</v>
      </c>
      <c r="H397" s="157">
        <v>2.1999999999999999E-2</v>
      </c>
      <c r="I397" s="158"/>
      <c r="L397" s="154"/>
      <c r="M397" s="159"/>
      <c r="T397" s="160"/>
      <c r="AT397" s="155" t="s">
        <v>181</v>
      </c>
      <c r="AU397" s="155" t="s">
        <v>87</v>
      </c>
      <c r="AV397" s="12" t="s">
        <v>87</v>
      </c>
      <c r="AW397" s="12" t="s">
        <v>4</v>
      </c>
      <c r="AX397" s="12" t="s">
        <v>85</v>
      </c>
      <c r="AY397" s="155" t="s">
        <v>134</v>
      </c>
    </row>
    <row r="398" spans="2:65" s="1" customFormat="1" ht="16.5" customHeight="1">
      <c r="B398" s="32"/>
      <c r="C398" s="132" t="s">
        <v>676</v>
      </c>
      <c r="D398" s="132" t="s">
        <v>137</v>
      </c>
      <c r="E398" s="133" t="s">
        <v>677</v>
      </c>
      <c r="F398" s="134" t="s">
        <v>678</v>
      </c>
      <c r="G398" s="135" t="s">
        <v>169</v>
      </c>
      <c r="H398" s="136">
        <v>339.78800000000001</v>
      </c>
      <c r="I398" s="137"/>
      <c r="J398" s="138">
        <f>ROUND(I398*H398,2)</f>
        <v>0</v>
      </c>
      <c r="K398" s="134" t="s">
        <v>170</v>
      </c>
      <c r="L398" s="32"/>
      <c r="M398" s="139" t="s">
        <v>1</v>
      </c>
      <c r="N398" s="140" t="s">
        <v>42</v>
      </c>
      <c r="P398" s="141">
        <f>O398*H398</f>
        <v>0</v>
      </c>
      <c r="Q398" s="141">
        <v>4.0000000000000002E-4</v>
      </c>
      <c r="R398" s="141">
        <f>Q398*H398</f>
        <v>0.13591520000000001</v>
      </c>
      <c r="S398" s="141">
        <v>0</v>
      </c>
      <c r="T398" s="142">
        <f>S398*H398</f>
        <v>0</v>
      </c>
      <c r="AR398" s="143" t="s">
        <v>323</v>
      </c>
      <c r="AT398" s="143" t="s">
        <v>137</v>
      </c>
      <c r="AU398" s="143" t="s">
        <v>87</v>
      </c>
      <c r="AY398" s="17" t="s">
        <v>134</v>
      </c>
      <c r="BE398" s="144">
        <f>IF(N398="základní",J398,0)</f>
        <v>0</v>
      </c>
      <c r="BF398" s="144">
        <f>IF(N398="snížená",J398,0)</f>
        <v>0</v>
      </c>
      <c r="BG398" s="144">
        <f>IF(N398="zákl. přenesená",J398,0)</f>
        <v>0</v>
      </c>
      <c r="BH398" s="144">
        <f>IF(N398="sníž. přenesená",J398,0)</f>
        <v>0</v>
      </c>
      <c r="BI398" s="144">
        <f>IF(N398="nulová",J398,0)</f>
        <v>0</v>
      </c>
      <c r="BJ398" s="17" t="s">
        <v>85</v>
      </c>
      <c r="BK398" s="144">
        <f>ROUND(I398*H398,2)</f>
        <v>0</v>
      </c>
      <c r="BL398" s="17" t="s">
        <v>323</v>
      </c>
      <c r="BM398" s="143" t="s">
        <v>679</v>
      </c>
    </row>
    <row r="399" spans="2:65" s="12" customFormat="1" ht="11.25">
      <c r="B399" s="154"/>
      <c r="D399" s="145" t="s">
        <v>181</v>
      </c>
      <c r="E399" s="155" t="s">
        <v>1</v>
      </c>
      <c r="F399" s="156" t="s">
        <v>680</v>
      </c>
      <c r="H399" s="157">
        <v>339.78800000000001</v>
      </c>
      <c r="I399" s="158"/>
      <c r="L399" s="154"/>
      <c r="M399" s="159"/>
      <c r="T399" s="160"/>
      <c r="AT399" s="155" t="s">
        <v>181</v>
      </c>
      <c r="AU399" s="155" t="s">
        <v>87</v>
      </c>
      <c r="AV399" s="12" t="s">
        <v>87</v>
      </c>
      <c r="AW399" s="12" t="s">
        <v>32</v>
      </c>
      <c r="AX399" s="12" t="s">
        <v>85</v>
      </c>
      <c r="AY399" s="155" t="s">
        <v>134</v>
      </c>
    </row>
    <row r="400" spans="2:65" s="1" customFormat="1" ht="24.2" customHeight="1">
      <c r="B400" s="32"/>
      <c r="C400" s="174" t="s">
        <v>681</v>
      </c>
      <c r="D400" s="174" t="s">
        <v>420</v>
      </c>
      <c r="E400" s="175" t="s">
        <v>682</v>
      </c>
      <c r="F400" s="176" t="s">
        <v>683</v>
      </c>
      <c r="G400" s="177" t="s">
        <v>169</v>
      </c>
      <c r="H400" s="178">
        <v>396.02300000000002</v>
      </c>
      <c r="I400" s="179"/>
      <c r="J400" s="180">
        <f>ROUND(I400*H400,2)</f>
        <v>0</v>
      </c>
      <c r="K400" s="176" t="s">
        <v>170</v>
      </c>
      <c r="L400" s="181"/>
      <c r="M400" s="182" t="s">
        <v>1</v>
      </c>
      <c r="N400" s="183" t="s">
        <v>42</v>
      </c>
      <c r="P400" s="141">
        <f>O400*H400</f>
        <v>0</v>
      </c>
      <c r="Q400" s="141">
        <v>5.4000000000000003E-3</v>
      </c>
      <c r="R400" s="141">
        <f>Q400*H400</f>
        <v>2.1385242000000004</v>
      </c>
      <c r="S400" s="141">
        <v>0</v>
      </c>
      <c r="T400" s="142">
        <f>S400*H400</f>
        <v>0</v>
      </c>
      <c r="AR400" s="143" t="s">
        <v>409</v>
      </c>
      <c r="AT400" s="143" t="s">
        <v>420</v>
      </c>
      <c r="AU400" s="143" t="s">
        <v>87</v>
      </c>
      <c r="AY400" s="17" t="s">
        <v>134</v>
      </c>
      <c r="BE400" s="144">
        <f>IF(N400="základní",J400,0)</f>
        <v>0</v>
      </c>
      <c r="BF400" s="144">
        <f>IF(N400="snížená",J400,0)</f>
        <v>0</v>
      </c>
      <c r="BG400" s="144">
        <f>IF(N400="zákl. přenesená",J400,0)</f>
        <v>0</v>
      </c>
      <c r="BH400" s="144">
        <f>IF(N400="sníž. přenesená",J400,0)</f>
        <v>0</v>
      </c>
      <c r="BI400" s="144">
        <f>IF(N400="nulová",J400,0)</f>
        <v>0</v>
      </c>
      <c r="BJ400" s="17" t="s">
        <v>85</v>
      </c>
      <c r="BK400" s="144">
        <f>ROUND(I400*H400,2)</f>
        <v>0</v>
      </c>
      <c r="BL400" s="17" t="s">
        <v>323</v>
      </c>
      <c r="BM400" s="143" t="s">
        <v>684</v>
      </c>
    </row>
    <row r="401" spans="2:65" s="12" customFormat="1" ht="11.25">
      <c r="B401" s="154"/>
      <c r="D401" s="145" t="s">
        <v>181</v>
      </c>
      <c r="F401" s="156" t="s">
        <v>685</v>
      </c>
      <c r="H401" s="157">
        <v>396.02300000000002</v>
      </c>
      <c r="I401" s="158"/>
      <c r="L401" s="154"/>
      <c r="M401" s="159"/>
      <c r="T401" s="160"/>
      <c r="AT401" s="155" t="s">
        <v>181</v>
      </c>
      <c r="AU401" s="155" t="s">
        <v>87</v>
      </c>
      <c r="AV401" s="12" t="s">
        <v>87</v>
      </c>
      <c r="AW401" s="12" t="s">
        <v>4</v>
      </c>
      <c r="AX401" s="12" t="s">
        <v>85</v>
      </c>
      <c r="AY401" s="155" t="s">
        <v>134</v>
      </c>
    </row>
    <row r="402" spans="2:65" s="1" customFormat="1" ht="16.5" customHeight="1">
      <c r="B402" s="32"/>
      <c r="C402" s="132" t="s">
        <v>686</v>
      </c>
      <c r="D402" s="132" t="s">
        <v>137</v>
      </c>
      <c r="E402" s="133" t="s">
        <v>687</v>
      </c>
      <c r="F402" s="134" t="s">
        <v>688</v>
      </c>
      <c r="G402" s="135" t="s">
        <v>169</v>
      </c>
      <c r="H402" s="136">
        <v>129.6</v>
      </c>
      <c r="I402" s="137"/>
      <c r="J402" s="138">
        <f>ROUND(I402*H402,2)</f>
        <v>0</v>
      </c>
      <c r="K402" s="134" t="s">
        <v>170</v>
      </c>
      <c r="L402" s="32"/>
      <c r="M402" s="139" t="s">
        <v>1</v>
      </c>
      <c r="N402" s="140" t="s">
        <v>42</v>
      </c>
      <c r="P402" s="141">
        <f>O402*H402</f>
        <v>0</v>
      </c>
      <c r="Q402" s="141">
        <v>4.0000000000000002E-4</v>
      </c>
      <c r="R402" s="141">
        <f>Q402*H402</f>
        <v>5.1839999999999997E-2</v>
      </c>
      <c r="S402" s="141">
        <v>0</v>
      </c>
      <c r="T402" s="142">
        <f>S402*H402</f>
        <v>0</v>
      </c>
      <c r="AR402" s="143" t="s">
        <v>323</v>
      </c>
      <c r="AT402" s="143" t="s">
        <v>137</v>
      </c>
      <c r="AU402" s="143" t="s">
        <v>87</v>
      </c>
      <c r="AY402" s="17" t="s">
        <v>134</v>
      </c>
      <c r="BE402" s="144">
        <f>IF(N402="základní",J402,0)</f>
        <v>0</v>
      </c>
      <c r="BF402" s="144">
        <f>IF(N402="snížená",J402,0)</f>
        <v>0</v>
      </c>
      <c r="BG402" s="144">
        <f>IF(N402="zákl. přenesená",J402,0)</f>
        <v>0</v>
      </c>
      <c r="BH402" s="144">
        <f>IF(N402="sníž. přenesená",J402,0)</f>
        <v>0</v>
      </c>
      <c r="BI402" s="144">
        <f>IF(N402="nulová",J402,0)</f>
        <v>0</v>
      </c>
      <c r="BJ402" s="17" t="s">
        <v>85</v>
      </c>
      <c r="BK402" s="144">
        <f>ROUND(I402*H402,2)</f>
        <v>0</v>
      </c>
      <c r="BL402" s="17" t="s">
        <v>323</v>
      </c>
      <c r="BM402" s="143" t="s">
        <v>689</v>
      </c>
    </row>
    <row r="403" spans="2:65" s="12" customFormat="1" ht="11.25">
      <c r="B403" s="154"/>
      <c r="D403" s="145" t="s">
        <v>181</v>
      </c>
      <c r="E403" s="155" t="s">
        <v>1</v>
      </c>
      <c r="F403" s="156" t="s">
        <v>690</v>
      </c>
      <c r="H403" s="157">
        <v>129.6</v>
      </c>
      <c r="I403" s="158"/>
      <c r="L403" s="154"/>
      <c r="M403" s="159"/>
      <c r="T403" s="160"/>
      <c r="AT403" s="155" t="s">
        <v>181</v>
      </c>
      <c r="AU403" s="155" t="s">
        <v>87</v>
      </c>
      <c r="AV403" s="12" t="s">
        <v>87</v>
      </c>
      <c r="AW403" s="12" t="s">
        <v>32</v>
      </c>
      <c r="AX403" s="12" t="s">
        <v>85</v>
      </c>
      <c r="AY403" s="155" t="s">
        <v>134</v>
      </c>
    </row>
    <row r="404" spans="2:65" s="1" customFormat="1" ht="24.2" customHeight="1">
      <c r="B404" s="32"/>
      <c r="C404" s="174" t="s">
        <v>691</v>
      </c>
      <c r="D404" s="174" t="s">
        <v>420</v>
      </c>
      <c r="E404" s="175" t="s">
        <v>682</v>
      </c>
      <c r="F404" s="176" t="s">
        <v>683</v>
      </c>
      <c r="G404" s="177" t="s">
        <v>169</v>
      </c>
      <c r="H404" s="178">
        <v>158.11199999999999</v>
      </c>
      <c r="I404" s="179"/>
      <c r="J404" s="180">
        <f>ROUND(I404*H404,2)</f>
        <v>0</v>
      </c>
      <c r="K404" s="176" t="s">
        <v>170</v>
      </c>
      <c r="L404" s="181"/>
      <c r="M404" s="182" t="s">
        <v>1</v>
      </c>
      <c r="N404" s="183" t="s">
        <v>42</v>
      </c>
      <c r="P404" s="141">
        <f>O404*H404</f>
        <v>0</v>
      </c>
      <c r="Q404" s="141">
        <v>5.4000000000000003E-3</v>
      </c>
      <c r="R404" s="141">
        <f>Q404*H404</f>
        <v>0.85380480000000003</v>
      </c>
      <c r="S404" s="141">
        <v>0</v>
      </c>
      <c r="T404" s="142">
        <f>S404*H404</f>
        <v>0</v>
      </c>
      <c r="AR404" s="143" t="s">
        <v>409</v>
      </c>
      <c r="AT404" s="143" t="s">
        <v>420</v>
      </c>
      <c r="AU404" s="143" t="s">
        <v>87</v>
      </c>
      <c r="AY404" s="17" t="s">
        <v>134</v>
      </c>
      <c r="BE404" s="144">
        <f>IF(N404="základní",J404,0)</f>
        <v>0</v>
      </c>
      <c r="BF404" s="144">
        <f>IF(N404="snížená",J404,0)</f>
        <v>0</v>
      </c>
      <c r="BG404" s="144">
        <f>IF(N404="zákl. přenesená",J404,0)</f>
        <v>0</v>
      </c>
      <c r="BH404" s="144">
        <f>IF(N404="sníž. přenesená",J404,0)</f>
        <v>0</v>
      </c>
      <c r="BI404" s="144">
        <f>IF(N404="nulová",J404,0)</f>
        <v>0</v>
      </c>
      <c r="BJ404" s="17" t="s">
        <v>85</v>
      </c>
      <c r="BK404" s="144">
        <f>ROUND(I404*H404,2)</f>
        <v>0</v>
      </c>
      <c r="BL404" s="17" t="s">
        <v>323</v>
      </c>
      <c r="BM404" s="143" t="s">
        <v>692</v>
      </c>
    </row>
    <row r="405" spans="2:65" s="12" customFormat="1" ht="11.25">
      <c r="B405" s="154"/>
      <c r="D405" s="145" t="s">
        <v>181</v>
      </c>
      <c r="F405" s="156" t="s">
        <v>693</v>
      </c>
      <c r="H405" s="157">
        <v>158.11199999999999</v>
      </c>
      <c r="I405" s="158"/>
      <c r="L405" s="154"/>
      <c r="M405" s="159"/>
      <c r="T405" s="160"/>
      <c r="AT405" s="155" t="s">
        <v>181</v>
      </c>
      <c r="AU405" s="155" t="s">
        <v>87</v>
      </c>
      <c r="AV405" s="12" t="s">
        <v>87</v>
      </c>
      <c r="AW405" s="12" t="s">
        <v>4</v>
      </c>
      <c r="AX405" s="12" t="s">
        <v>85</v>
      </c>
      <c r="AY405" s="155" t="s">
        <v>134</v>
      </c>
    </row>
    <row r="406" spans="2:65" s="1" customFormat="1" ht="24.2" customHeight="1">
      <c r="B406" s="32"/>
      <c r="C406" s="132" t="s">
        <v>694</v>
      </c>
      <c r="D406" s="132" t="s">
        <v>137</v>
      </c>
      <c r="E406" s="133" t="s">
        <v>695</v>
      </c>
      <c r="F406" s="134" t="s">
        <v>696</v>
      </c>
      <c r="G406" s="135" t="s">
        <v>169</v>
      </c>
      <c r="H406" s="136">
        <v>34.700000000000003</v>
      </c>
      <c r="I406" s="137"/>
      <c r="J406" s="138">
        <f>ROUND(I406*H406,2)</f>
        <v>0</v>
      </c>
      <c r="K406" s="134" t="s">
        <v>1</v>
      </c>
      <c r="L406" s="32"/>
      <c r="M406" s="139" t="s">
        <v>1</v>
      </c>
      <c r="N406" s="140" t="s">
        <v>42</v>
      </c>
      <c r="P406" s="141">
        <f>O406*H406</f>
        <v>0</v>
      </c>
      <c r="Q406" s="141">
        <v>0</v>
      </c>
      <c r="R406" s="141">
        <f>Q406*H406</f>
        <v>0</v>
      </c>
      <c r="S406" s="141">
        <v>0</v>
      </c>
      <c r="T406" s="142">
        <f>S406*H406</f>
        <v>0</v>
      </c>
      <c r="AR406" s="143" t="s">
        <v>323</v>
      </c>
      <c r="AT406" s="143" t="s">
        <v>137</v>
      </c>
      <c r="AU406" s="143" t="s">
        <v>87</v>
      </c>
      <c r="AY406" s="17" t="s">
        <v>134</v>
      </c>
      <c r="BE406" s="144">
        <f>IF(N406="základní",J406,0)</f>
        <v>0</v>
      </c>
      <c r="BF406" s="144">
        <f>IF(N406="snížená",J406,0)</f>
        <v>0</v>
      </c>
      <c r="BG406" s="144">
        <f>IF(N406="zákl. přenesená",J406,0)</f>
        <v>0</v>
      </c>
      <c r="BH406" s="144">
        <f>IF(N406="sníž. přenesená",J406,0)</f>
        <v>0</v>
      </c>
      <c r="BI406" s="144">
        <f>IF(N406="nulová",J406,0)</f>
        <v>0</v>
      </c>
      <c r="BJ406" s="17" t="s">
        <v>85</v>
      </c>
      <c r="BK406" s="144">
        <f>ROUND(I406*H406,2)</f>
        <v>0</v>
      </c>
      <c r="BL406" s="17" t="s">
        <v>323</v>
      </c>
      <c r="BM406" s="143" t="s">
        <v>697</v>
      </c>
    </row>
    <row r="407" spans="2:65" s="1" customFormat="1" ht="29.25">
      <c r="B407" s="32"/>
      <c r="D407" s="145" t="s">
        <v>142</v>
      </c>
      <c r="F407" s="146" t="s">
        <v>698</v>
      </c>
      <c r="I407" s="147"/>
      <c r="L407" s="32"/>
      <c r="M407" s="148"/>
      <c r="T407" s="56"/>
      <c r="AT407" s="17" t="s">
        <v>142</v>
      </c>
      <c r="AU407" s="17" t="s">
        <v>87</v>
      </c>
    </row>
    <row r="408" spans="2:65" s="12" customFormat="1" ht="11.25">
      <c r="B408" s="154"/>
      <c r="D408" s="145" t="s">
        <v>181</v>
      </c>
      <c r="E408" s="155" t="s">
        <v>1</v>
      </c>
      <c r="F408" s="156" t="s">
        <v>699</v>
      </c>
      <c r="H408" s="157">
        <v>34.700000000000003</v>
      </c>
      <c r="I408" s="158"/>
      <c r="L408" s="154"/>
      <c r="M408" s="159"/>
      <c r="T408" s="160"/>
      <c r="AT408" s="155" t="s">
        <v>181</v>
      </c>
      <c r="AU408" s="155" t="s">
        <v>87</v>
      </c>
      <c r="AV408" s="12" t="s">
        <v>87</v>
      </c>
      <c r="AW408" s="12" t="s">
        <v>32</v>
      </c>
      <c r="AX408" s="12" t="s">
        <v>85</v>
      </c>
      <c r="AY408" s="155" t="s">
        <v>134</v>
      </c>
    </row>
    <row r="409" spans="2:65" s="1" customFormat="1" ht="16.5" customHeight="1">
      <c r="B409" s="32"/>
      <c r="C409" s="132" t="s">
        <v>700</v>
      </c>
      <c r="D409" s="132" t="s">
        <v>137</v>
      </c>
      <c r="E409" s="133" t="s">
        <v>701</v>
      </c>
      <c r="F409" s="134" t="s">
        <v>702</v>
      </c>
      <c r="G409" s="135" t="s">
        <v>169</v>
      </c>
      <c r="H409" s="136">
        <v>23.94</v>
      </c>
      <c r="I409" s="137"/>
      <c r="J409" s="138">
        <f>ROUND(I409*H409,2)</f>
        <v>0</v>
      </c>
      <c r="K409" s="134" t="s">
        <v>1</v>
      </c>
      <c r="L409" s="32"/>
      <c r="M409" s="139" t="s">
        <v>1</v>
      </c>
      <c r="N409" s="140" t="s">
        <v>42</v>
      </c>
      <c r="P409" s="141">
        <f>O409*H409</f>
        <v>0</v>
      </c>
      <c r="Q409" s="141">
        <v>0</v>
      </c>
      <c r="R409" s="141">
        <f>Q409*H409</f>
        <v>0</v>
      </c>
      <c r="S409" s="141">
        <v>0</v>
      </c>
      <c r="T409" s="142">
        <f>S409*H409</f>
        <v>0</v>
      </c>
      <c r="AR409" s="143" t="s">
        <v>323</v>
      </c>
      <c r="AT409" s="143" t="s">
        <v>137</v>
      </c>
      <c r="AU409" s="143" t="s">
        <v>87</v>
      </c>
      <c r="AY409" s="17" t="s">
        <v>134</v>
      </c>
      <c r="BE409" s="144">
        <f>IF(N409="základní",J409,0)</f>
        <v>0</v>
      </c>
      <c r="BF409" s="144">
        <f>IF(N409="snížená",J409,0)</f>
        <v>0</v>
      </c>
      <c r="BG409" s="144">
        <f>IF(N409="zákl. přenesená",J409,0)</f>
        <v>0</v>
      </c>
      <c r="BH409" s="144">
        <f>IF(N409="sníž. přenesená",J409,0)</f>
        <v>0</v>
      </c>
      <c r="BI409" s="144">
        <f>IF(N409="nulová",J409,0)</f>
        <v>0</v>
      </c>
      <c r="BJ409" s="17" t="s">
        <v>85</v>
      </c>
      <c r="BK409" s="144">
        <f>ROUND(I409*H409,2)</f>
        <v>0</v>
      </c>
      <c r="BL409" s="17" t="s">
        <v>323</v>
      </c>
      <c r="BM409" s="143" t="s">
        <v>703</v>
      </c>
    </row>
    <row r="410" spans="2:65" s="12" customFormat="1" ht="11.25">
      <c r="B410" s="154"/>
      <c r="D410" s="145" t="s">
        <v>181</v>
      </c>
      <c r="E410" s="155" t="s">
        <v>1</v>
      </c>
      <c r="F410" s="156" t="s">
        <v>704</v>
      </c>
      <c r="H410" s="157">
        <v>4.2</v>
      </c>
      <c r="I410" s="158"/>
      <c r="L410" s="154"/>
      <c r="M410" s="159"/>
      <c r="T410" s="160"/>
      <c r="AT410" s="155" t="s">
        <v>181</v>
      </c>
      <c r="AU410" s="155" t="s">
        <v>87</v>
      </c>
      <c r="AV410" s="12" t="s">
        <v>87</v>
      </c>
      <c r="AW410" s="12" t="s">
        <v>32</v>
      </c>
      <c r="AX410" s="12" t="s">
        <v>77</v>
      </c>
      <c r="AY410" s="155" t="s">
        <v>134</v>
      </c>
    </row>
    <row r="411" spans="2:65" s="12" customFormat="1" ht="11.25">
      <c r="B411" s="154"/>
      <c r="D411" s="145" t="s">
        <v>181</v>
      </c>
      <c r="E411" s="155" t="s">
        <v>1</v>
      </c>
      <c r="F411" s="156" t="s">
        <v>705</v>
      </c>
      <c r="H411" s="157">
        <v>9.8699999999999992</v>
      </c>
      <c r="I411" s="158"/>
      <c r="L411" s="154"/>
      <c r="M411" s="159"/>
      <c r="T411" s="160"/>
      <c r="AT411" s="155" t="s">
        <v>181</v>
      </c>
      <c r="AU411" s="155" t="s">
        <v>87</v>
      </c>
      <c r="AV411" s="12" t="s">
        <v>87</v>
      </c>
      <c r="AW411" s="12" t="s">
        <v>32</v>
      </c>
      <c r="AX411" s="12" t="s">
        <v>77</v>
      </c>
      <c r="AY411" s="155" t="s">
        <v>134</v>
      </c>
    </row>
    <row r="412" spans="2:65" s="12" customFormat="1" ht="11.25">
      <c r="B412" s="154"/>
      <c r="D412" s="145" t="s">
        <v>181</v>
      </c>
      <c r="E412" s="155" t="s">
        <v>1</v>
      </c>
      <c r="F412" s="156" t="s">
        <v>706</v>
      </c>
      <c r="H412" s="157">
        <v>9.8699999999999992</v>
      </c>
      <c r="I412" s="158"/>
      <c r="L412" s="154"/>
      <c r="M412" s="159"/>
      <c r="T412" s="160"/>
      <c r="AT412" s="155" t="s">
        <v>181</v>
      </c>
      <c r="AU412" s="155" t="s">
        <v>87</v>
      </c>
      <c r="AV412" s="12" t="s">
        <v>87</v>
      </c>
      <c r="AW412" s="12" t="s">
        <v>32</v>
      </c>
      <c r="AX412" s="12" t="s">
        <v>77</v>
      </c>
      <c r="AY412" s="155" t="s">
        <v>134</v>
      </c>
    </row>
    <row r="413" spans="2:65" s="13" customFormat="1" ht="11.25">
      <c r="B413" s="161"/>
      <c r="D413" s="145" t="s">
        <v>181</v>
      </c>
      <c r="E413" s="162" t="s">
        <v>1</v>
      </c>
      <c r="F413" s="163" t="s">
        <v>184</v>
      </c>
      <c r="H413" s="164">
        <v>23.939999999999998</v>
      </c>
      <c r="I413" s="165"/>
      <c r="L413" s="161"/>
      <c r="M413" s="166"/>
      <c r="T413" s="167"/>
      <c r="AT413" s="162" t="s">
        <v>181</v>
      </c>
      <c r="AU413" s="162" t="s">
        <v>87</v>
      </c>
      <c r="AV413" s="13" t="s">
        <v>155</v>
      </c>
      <c r="AW413" s="13" t="s">
        <v>32</v>
      </c>
      <c r="AX413" s="13" t="s">
        <v>85</v>
      </c>
      <c r="AY413" s="162" t="s">
        <v>134</v>
      </c>
    </row>
    <row r="414" spans="2:65" s="1" customFormat="1" ht="16.5" customHeight="1">
      <c r="B414" s="32"/>
      <c r="C414" s="132" t="s">
        <v>707</v>
      </c>
      <c r="D414" s="132" t="s">
        <v>137</v>
      </c>
      <c r="E414" s="133" t="s">
        <v>708</v>
      </c>
      <c r="F414" s="134" t="s">
        <v>709</v>
      </c>
      <c r="G414" s="135" t="s">
        <v>169</v>
      </c>
      <c r="H414" s="136">
        <v>169.89400000000001</v>
      </c>
      <c r="I414" s="137"/>
      <c r="J414" s="138">
        <f>ROUND(I414*H414,2)</f>
        <v>0</v>
      </c>
      <c r="K414" s="134" t="s">
        <v>170</v>
      </c>
      <c r="L414" s="32"/>
      <c r="M414" s="139" t="s">
        <v>1</v>
      </c>
      <c r="N414" s="140" t="s">
        <v>42</v>
      </c>
      <c r="P414" s="141">
        <f>O414*H414</f>
        <v>0</v>
      </c>
      <c r="Q414" s="141">
        <v>0</v>
      </c>
      <c r="R414" s="141">
        <f>Q414*H414</f>
        <v>0</v>
      </c>
      <c r="S414" s="141">
        <v>0</v>
      </c>
      <c r="T414" s="142">
        <f>S414*H414</f>
        <v>0</v>
      </c>
      <c r="AR414" s="143" t="s">
        <v>323</v>
      </c>
      <c r="AT414" s="143" t="s">
        <v>137</v>
      </c>
      <c r="AU414" s="143" t="s">
        <v>87</v>
      </c>
      <c r="AY414" s="17" t="s">
        <v>134</v>
      </c>
      <c r="BE414" s="144">
        <f>IF(N414="základní",J414,0)</f>
        <v>0</v>
      </c>
      <c r="BF414" s="144">
        <f>IF(N414="snížená",J414,0)</f>
        <v>0</v>
      </c>
      <c r="BG414" s="144">
        <f>IF(N414="zákl. přenesená",J414,0)</f>
        <v>0</v>
      </c>
      <c r="BH414" s="144">
        <f>IF(N414="sníž. přenesená",J414,0)</f>
        <v>0</v>
      </c>
      <c r="BI414" s="144">
        <f>IF(N414="nulová",J414,0)</f>
        <v>0</v>
      </c>
      <c r="BJ414" s="17" t="s">
        <v>85</v>
      </c>
      <c r="BK414" s="144">
        <f>ROUND(I414*H414,2)</f>
        <v>0</v>
      </c>
      <c r="BL414" s="17" t="s">
        <v>323</v>
      </c>
      <c r="BM414" s="143" t="s">
        <v>710</v>
      </c>
    </row>
    <row r="415" spans="2:65" s="1" customFormat="1" ht="16.5" customHeight="1">
      <c r="B415" s="32"/>
      <c r="C415" s="174" t="s">
        <v>711</v>
      </c>
      <c r="D415" s="174" t="s">
        <v>420</v>
      </c>
      <c r="E415" s="175" t="s">
        <v>712</v>
      </c>
      <c r="F415" s="176" t="s">
        <v>713</v>
      </c>
      <c r="G415" s="177" t="s">
        <v>169</v>
      </c>
      <c r="H415" s="178">
        <v>198.011</v>
      </c>
      <c r="I415" s="179"/>
      <c r="J415" s="180">
        <f>ROUND(I415*H415,2)</f>
        <v>0</v>
      </c>
      <c r="K415" s="176" t="s">
        <v>1</v>
      </c>
      <c r="L415" s="181"/>
      <c r="M415" s="182" t="s">
        <v>1</v>
      </c>
      <c r="N415" s="183" t="s">
        <v>42</v>
      </c>
      <c r="P415" s="141">
        <f>O415*H415</f>
        <v>0</v>
      </c>
      <c r="Q415" s="141">
        <v>2.9999999999999997E-4</v>
      </c>
      <c r="R415" s="141">
        <f>Q415*H415</f>
        <v>5.9403299999999992E-2</v>
      </c>
      <c r="S415" s="141">
        <v>0</v>
      </c>
      <c r="T415" s="142">
        <f>S415*H415</f>
        <v>0</v>
      </c>
      <c r="AR415" s="143" t="s">
        <v>409</v>
      </c>
      <c r="AT415" s="143" t="s">
        <v>420</v>
      </c>
      <c r="AU415" s="143" t="s">
        <v>87</v>
      </c>
      <c r="AY415" s="17" t="s">
        <v>134</v>
      </c>
      <c r="BE415" s="144">
        <f>IF(N415="základní",J415,0)</f>
        <v>0</v>
      </c>
      <c r="BF415" s="144">
        <f>IF(N415="snížená",J415,0)</f>
        <v>0</v>
      </c>
      <c r="BG415" s="144">
        <f>IF(N415="zákl. přenesená",J415,0)</f>
        <v>0</v>
      </c>
      <c r="BH415" s="144">
        <f>IF(N415="sníž. přenesená",J415,0)</f>
        <v>0</v>
      </c>
      <c r="BI415" s="144">
        <f>IF(N415="nulová",J415,0)</f>
        <v>0</v>
      </c>
      <c r="BJ415" s="17" t="s">
        <v>85</v>
      </c>
      <c r="BK415" s="144">
        <f>ROUND(I415*H415,2)</f>
        <v>0</v>
      </c>
      <c r="BL415" s="17" t="s">
        <v>323</v>
      </c>
      <c r="BM415" s="143" t="s">
        <v>714</v>
      </c>
    </row>
    <row r="416" spans="2:65" s="12" customFormat="1" ht="11.25">
      <c r="B416" s="154"/>
      <c r="D416" s="145" t="s">
        <v>181</v>
      </c>
      <c r="F416" s="156" t="s">
        <v>715</v>
      </c>
      <c r="H416" s="157">
        <v>198.011</v>
      </c>
      <c r="I416" s="158"/>
      <c r="L416" s="154"/>
      <c r="M416" s="159"/>
      <c r="T416" s="160"/>
      <c r="AT416" s="155" t="s">
        <v>181</v>
      </c>
      <c r="AU416" s="155" t="s">
        <v>87</v>
      </c>
      <c r="AV416" s="12" t="s">
        <v>87</v>
      </c>
      <c r="AW416" s="12" t="s">
        <v>4</v>
      </c>
      <c r="AX416" s="12" t="s">
        <v>85</v>
      </c>
      <c r="AY416" s="155" t="s">
        <v>134</v>
      </c>
    </row>
    <row r="417" spans="2:65" s="1" customFormat="1" ht="16.5" customHeight="1">
      <c r="B417" s="32"/>
      <c r="C417" s="132" t="s">
        <v>716</v>
      </c>
      <c r="D417" s="132" t="s">
        <v>137</v>
      </c>
      <c r="E417" s="133" t="s">
        <v>717</v>
      </c>
      <c r="F417" s="134" t="s">
        <v>718</v>
      </c>
      <c r="G417" s="135" t="s">
        <v>719</v>
      </c>
      <c r="H417" s="191"/>
      <c r="I417" s="137"/>
      <c r="J417" s="138">
        <f>ROUND(I417*H417,2)</f>
        <v>0</v>
      </c>
      <c r="K417" s="134" t="s">
        <v>170</v>
      </c>
      <c r="L417" s="32"/>
      <c r="M417" s="139" t="s">
        <v>1</v>
      </c>
      <c r="N417" s="140" t="s">
        <v>42</v>
      </c>
      <c r="P417" s="141">
        <f>O417*H417</f>
        <v>0</v>
      </c>
      <c r="Q417" s="141">
        <v>0</v>
      </c>
      <c r="R417" s="141">
        <f>Q417*H417</f>
        <v>0</v>
      </c>
      <c r="S417" s="141">
        <v>0</v>
      </c>
      <c r="T417" s="142">
        <f>S417*H417</f>
        <v>0</v>
      </c>
      <c r="AR417" s="143" t="s">
        <v>323</v>
      </c>
      <c r="AT417" s="143" t="s">
        <v>137</v>
      </c>
      <c r="AU417" s="143" t="s">
        <v>87</v>
      </c>
      <c r="AY417" s="17" t="s">
        <v>134</v>
      </c>
      <c r="BE417" s="144">
        <f>IF(N417="základní",J417,0)</f>
        <v>0</v>
      </c>
      <c r="BF417" s="144">
        <f>IF(N417="snížená",J417,0)</f>
        <v>0</v>
      </c>
      <c r="BG417" s="144">
        <f>IF(N417="zákl. přenesená",J417,0)</f>
        <v>0</v>
      </c>
      <c r="BH417" s="144">
        <f>IF(N417="sníž. přenesená",J417,0)</f>
        <v>0</v>
      </c>
      <c r="BI417" s="144">
        <f>IF(N417="nulová",J417,0)</f>
        <v>0</v>
      </c>
      <c r="BJ417" s="17" t="s">
        <v>85</v>
      </c>
      <c r="BK417" s="144">
        <f>ROUND(I417*H417,2)</f>
        <v>0</v>
      </c>
      <c r="BL417" s="17" t="s">
        <v>323</v>
      </c>
      <c r="BM417" s="143" t="s">
        <v>720</v>
      </c>
    </row>
    <row r="418" spans="2:65" s="11" customFormat="1" ht="22.9" customHeight="1">
      <c r="B418" s="120"/>
      <c r="D418" s="121" t="s">
        <v>76</v>
      </c>
      <c r="E418" s="130" t="s">
        <v>721</v>
      </c>
      <c r="F418" s="130" t="s">
        <v>722</v>
      </c>
      <c r="I418" s="123"/>
      <c r="J418" s="131">
        <f>BK418</f>
        <v>0</v>
      </c>
      <c r="L418" s="120"/>
      <c r="M418" s="125"/>
      <c r="P418" s="126">
        <f>SUM(P419:P426)</f>
        <v>0</v>
      </c>
      <c r="R418" s="126">
        <f>SUM(R419:R426)</f>
        <v>2.1713139999999999E-2</v>
      </c>
      <c r="T418" s="127">
        <f>SUM(T419:T426)</f>
        <v>0</v>
      </c>
      <c r="AR418" s="121" t="s">
        <v>87</v>
      </c>
      <c r="AT418" s="128" t="s">
        <v>76</v>
      </c>
      <c r="AU418" s="128" t="s">
        <v>85</v>
      </c>
      <c r="AY418" s="121" t="s">
        <v>134</v>
      </c>
      <c r="BK418" s="129">
        <f>SUM(BK419:BK426)</f>
        <v>0</v>
      </c>
    </row>
    <row r="419" spans="2:65" s="1" customFormat="1" ht="16.5" customHeight="1">
      <c r="B419" s="32"/>
      <c r="C419" s="132" t="s">
        <v>723</v>
      </c>
      <c r="D419" s="132" t="s">
        <v>137</v>
      </c>
      <c r="E419" s="133" t="s">
        <v>724</v>
      </c>
      <c r="F419" s="134" t="s">
        <v>725</v>
      </c>
      <c r="G419" s="135" t="s">
        <v>169</v>
      </c>
      <c r="H419" s="136">
        <v>7.5</v>
      </c>
      <c r="I419" s="137"/>
      <c r="J419" s="138">
        <f>ROUND(I419*H419,2)</f>
        <v>0</v>
      </c>
      <c r="K419" s="134" t="s">
        <v>1</v>
      </c>
      <c r="L419" s="32"/>
      <c r="M419" s="139" t="s">
        <v>1</v>
      </c>
      <c r="N419" s="140" t="s">
        <v>42</v>
      </c>
      <c r="P419" s="141">
        <f>O419*H419</f>
        <v>0</v>
      </c>
      <c r="Q419" s="141">
        <v>0</v>
      </c>
      <c r="R419" s="141">
        <f>Q419*H419</f>
        <v>0</v>
      </c>
      <c r="S419" s="141">
        <v>0</v>
      </c>
      <c r="T419" s="142">
        <f>S419*H419</f>
        <v>0</v>
      </c>
      <c r="AR419" s="143" t="s">
        <v>323</v>
      </c>
      <c r="AT419" s="143" t="s">
        <v>137</v>
      </c>
      <c r="AU419" s="143" t="s">
        <v>87</v>
      </c>
      <c r="AY419" s="17" t="s">
        <v>134</v>
      </c>
      <c r="BE419" s="144">
        <f>IF(N419="základní",J419,0)</f>
        <v>0</v>
      </c>
      <c r="BF419" s="144">
        <f>IF(N419="snížená",J419,0)</f>
        <v>0</v>
      </c>
      <c r="BG419" s="144">
        <f>IF(N419="zákl. přenesená",J419,0)</f>
        <v>0</v>
      </c>
      <c r="BH419" s="144">
        <f>IF(N419="sníž. přenesená",J419,0)</f>
        <v>0</v>
      </c>
      <c r="BI419" s="144">
        <f>IF(N419="nulová",J419,0)</f>
        <v>0</v>
      </c>
      <c r="BJ419" s="17" t="s">
        <v>85</v>
      </c>
      <c r="BK419" s="144">
        <f>ROUND(I419*H419,2)</f>
        <v>0</v>
      </c>
      <c r="BL419" s="17" t="s">
        <v>323</v>
      </c>
      <c r="BM419" s="143" t="s">
        <v>726</v>
      </c>
    </row>
    <row r="420" spans="2:65" s="12" customFormat="1" ht="11.25">
      <c r="B420" s="154"/>
      <c r="D420" s="145" t="s">
        <v>181</v>
      </c>
      <c r="E420" s="155" t="s">
        <v>1</v>
      </c>
      <c r="F420" s="156" t="s">
        <v>727</v>
      </c>
      <c r="H420" s="157">
        <v>7.5</v>
      </c>
      <c r="I420" s="158"/>
      <c r="L420" s="154"/>
      <c r="M420" s="159"/>
      <c r="T420" s="160"/>
      <c r="AT420" s="155" t="s">
        <v>181</v>
      </c>
      <c r="AU420" s="155" t="s">
        <v>87</v>
      </c>
      <c r="AV420" s="12" t="s">
        <v>87</v>
      </c>
      <c r="AW420" s="12" t="s">
        <v>32</v>
      </c>
      <c r="AX420" s="12" t="s">
        <v>85</v>
      </c>
      <c r="AY420" s="155" t="s">
        <v>134</v>
      </c>
    </row>
    <row r="421" spans="2:65" s="1" customFormat="1" ht="16.5" customHeight="1">
      <c r="B421" s="32"/>
      <c r="C421" s="174" t="s">
        <v>728</v>
      </c>
      <c r="D421" s="174" t="s">
        <v>420</v>
      </c>
      <c r="E421" s="175" t="s">
        <v>729</v>
      </c>
      <c r="F421" s="176" t="s">
        <v>730</v>
      </c>
      <c r="G421" s="177" t="s">
        <v>169</v>
      </c>
      <c r="H421" s="178">
        <v>8.7409999999999997</v>
      </c>
      <c r="I421" s="179"/>
      <c r="J421" s="180">
        <f>ROUND(I421*H421,2)</f>
        <v>0</v>
      </c>
      <c r="K421" s="176" t="s">
        <v>170</v>
      </c>
      <c r="L421" s="181"/>
      <c r="M421" s="182" t="s">
        <v>1</v>
      </c>
      <c r="N421" s="183" t="s">
        <v>42</v>
      </c>
      <c r="P421" s="141">
        <f>O421*H421</f>
        <v>0</v>
      </c>
      <c r="Q421" s="141">
        <v>5.0000000000000001E-4</v>
      </c>
      <c r="R421" s="141">
        <f>Q421*H421</f>
        <v>4.3705000000000003E-3</v>
      </c>
      <c r="S421" s="141">
        <v>0</v>
      </c>
      <c r="T421" s="142">
        <f>S421*H421</f>
        <v>0</v>
      </c>
      <c r="AR421" s="143" t="s">
        <v>409</v>
      </c>
      <c r="AT421" s="143" t="s">
        <v>420</v>
      </c>
      <c r="AU421" s="143" t="s">
        <v>87</v>
      </c>
      <c r="AY421" s="17" t="s">
        <v>134</v>
      </c>
      <c r="BE421" s="144">
        <f>IF(N421="základní",J421,0)</f>
        <v>0</v>
      </c>
      <c r="BF421" s="144">
        <f>IF(N421="snížená",J421,0)</f>
        <v>0</v>
      </c>
      <c r="BG421" s="144">
        <f>IF(N421="zákl. přenesená",J421,0)</f>
        <v>0</v>
      </c>
      <c r="BH421" s="144">
        <f>IF(N421="sníž. přenesená",J421,0)</f>
        <v>0</v>
      </c>
      <c r="BI421" s="144">
        <f>IF(N421="nulová",J421,0)</f>
        <v>0</v>
      </c>
      <c r="BJ421" s="17" t="s">
        <v>85</v>
      </c>
      <c r="BK421" s="144">
        <f>ROUND(I421*H421,2)</f>
        <v>0</v>
      </c>
      <c r="BL421" s="17" t="s">
        <v>323</v>
      </c>
      <c r="BM421" s="143" t="s">
        <v>731</v>
      </c>
    </row>
    <row r="422" spans="2:65" s="12" customFormat="1" ht="11.25">
      <c r="B422" s="154"/>
      <c r="D422" s="145" t="s">
        <v>181</v>
      </c>
      <c r="F422" s="156" t="s">
        <v>732</v>
      </c>
      <c r="H422" s="157">
        <v>8.7409999999999997</v>
      </c>
      <c r="I422" s="158"/>
      <c r="L422" s="154"/>
      <c r="M422" s="159"/>
      <c r="T422" s="160"/>
      <c r="AT422" s="155" t="s">
        <v>181</v>
      </c>
      <c r="AU422" s="155" t="s">
        <v>87</v>
      </c>
      <c r="AV422" s="12" t="s">
        <v>87</v>
      </c>
      <c r="AW422" s="12" t="s">
        <v>4</v>
      </c>
      <c r="AX422" s="12" t="s">
        <v>85</v>
      </c>
      <c r="AY422" s="155" t="s">
        <v>134</v>
      </c>
    </row>
    <row r="423" spans="2:65" s="1" customFormat="1" ht="16.5" customHeight="1">
      <c r="B423" s="32"/>
      <c r="C423" s="132" t="s">
        <v>733</v>
      </c>
      <c r="D423" s="132" t="s">
        <v>137</v>
      </c>
      <c r="E423" s="133" t="s">
        <v>734</v>
      </c>
      <c r="F423" s="134" t="s">
        <v>735</v>
      </c>
      <c r="G423" s="135" t="s">
        <v>169</v>
      </c>
      <c r="H423" s="136">
        <v>248</v>
      </c>
      <c r="I423" s="137"/>
      <c r="J423" s="138">
        <f>ROUND(I423*H423,2)</f>
        <v>0</v>
      </c>
      <c r="K423" s="134" t="s">
        <v>1</v>
      </c>
      <c r="L423" s="32"/>
      <c r="M423" s="139" t="s">
        <v>1</v>
      </c>
      <c r="N423" s="140" t="s">
        <v>42</v>
      </c>
      <c r="P423" s="141">
        <f>O423*H423</f>
        <v>0</v>
      </c>
      <c r="Q423" s="141">
        <v>0</v>
      </c>
      <c r="R423" s="141">
        <f>Q423*H423</f>
        <v>0</v>
      </c>
      <c r="S423" s="141">
        <v>0</v>
      </c>
      <c r="T423" s="142">
        <f>S423*H423</f>
        <v>0</v>
      </c>
      <c r="AR423" s="143" t="s">
        <v>323</v>
      </c>
      <c r="AT423" s="143" t="s">
        <v>137</v>
      </c>
      <c r="AU423" s="143" t="s">
        <v>87</v>
      </c>
      <c r="AY423" s="17" t="s">
        <v>134</v>
      </c>
      <c r="BE423" s="144">
        <f>IF(N423="základní",J423,0)</f>
        <v>0</v>
      </c>
      <c r="BF423" s="144">
        <f>IF(N423="snížená",J423,0)</f>
        <v>0</v>
      </c>
      <c r="BG423" s="144">
        <f>IF(N423="zákl. přenesená",J423,0)</f>
        <v>0</v>
      </c>
      <c r="BH423" s="144">
        <f>IF(N423="sníž. přenesená",J423,0)</f>
        <v>0</v>
      </c>
      <c r="BI423" s="144">
        <f>IF(N423="nulová",J423,0)</f>
        <v>0</v>
      </c>
      <c r="BJ423" s="17" t="s">
        <v>85</v>
      </c>
      <c r="BK423" s="144">
        <f>ROUND(I423*H423,2)</f>
        <v>0</v>
      </c>
      <c r="BL423" s="17" t="s">
        <v>323</v>
      </c>
      <c r="BM423" s="143" t="s">
        <v>736</v>
      </c>
    </row>
    <row r="424" spans="2:65" s="1" customFormat="1" ht="16.5" customHeight="1">
      <c r="B424" s="32"/>
      <c r="C424" s="174" t="s">
        <v>737</v>
      </c>
      <c r="D424" s="174" t="s">
        <v>420</v>
      </c>
      <c r="E424" s="175" t="s">
        <v>738</v>
      </c>
      <c r="F424" s="176" t="s">
        <v>739</v>
      </c>
      <c r="G424" s="177" t="s">
        <v>169</v>
      </c>
      <c r="H424" s="178">
        <v>289.04399999999998</v>
      </c>
      <c r="I424" s="179"/>
      <c r="J424" s="180">
        <f>ROUND(I424*H424,2)</f>
        <v>0</v>
      </c>
      <c r="K424" s="176" t="s">
        <v>1</v>
      </c>
      <c r="L424" s="181"/>
      <c r="M424" s="182" t="s">
        <v>1</v>
      </c>
      <c r="N424" s="183" t="s">
        <v>42</v>
      </c>
      <c r="P424" s="141">
        <f>O424*H424</f>
        <v>0</v>
      </c>
      <c r="Q424" s="141">
        <v>6.0000000000000002E-5</v>
      </c>
      <c r="R424" s="141">
        <f>Q424*H424</f>
        <v>1.7342639999999999E-2</v>
      </c>
      <c r="S424" s="141">
        <v>0</v>
      </c>
      <c r="T424" s="142">
        <f>S424*H424</f>
        <v>0</v>
      </c>
      <c r="AR424" s="143" t="s">
        <v>409</v>
      </c>
      <c r="AT424" s="143" t="s">
        <v>420</v>
      </c>
      <c r="AU424" s="143" t="s">
        <v>87</v>
      </c>
      <c r="AY424" s="17" t="s">
        <v>134</v>
      </c>
      <c r="BE424" s="144">
        <f>IF(N424="základní",J424,0)</f>
        <v>0</v>
      </c>
      <c r="BF424" s="144">
        <f>IF(N424="snížená",J424,0)</f>
        <v>0</v>
      </c>
      <c r="BG424" s="144">
        <f>IF(N424="zákl. přenesená",J424,0)</f>
        <v>0</v>
      </c>
      <c r="BH424" s="144">
        <f>IF(N424="sníž. přenesená",J424,0)</f>
        <v>0</v>
      </c>
      <c r="BI424" s="144">
        <f>IF(N424="nulová",J424,0)</f>
        <v>0</v>
      </c>
      <c r="BJ424" s="17" t="s">
        <v>85</v>
      </c>
      <c r="BK424" s="144">
        <f>ROUND(I424*H424,2)</f>
        <v>0</v>
      </c>
      <c r="BL424" s="17" t="s">
        <v>323</v>
      </c>
      <c r="BM424" s="143" t="s">
        <v>740</v>
      </c>
    </row>
    <row r="425" spans="2:65" s="12" customFormat="1" ht="11.25">
      <c r="B425" s="154"/>
      <c r="D425" s="145" t="s">
        <v>181</v>
      </c>
      <c r="F425" s="156" t="s">
        <v>741</v>
      </c>
      <c r="H425" s="157">
        <v>289.04399999999998</v>
      </c>
      <c r="I425" s="158"/>
      <c r="L425" s="154"/>
      <c r="M425" s="159"/>
      <c r="T425" s="160"/>
      <c r="AT425" s="155" t="s">
        <v>181</v>
      </c>
      <c r="AU425" s="155" t="s">
        <v>87</v>
      </c>
      <c r="AV425" s="12" t="s">
        <v>87</v>
      </c>
      <c r="AW425" s="12" t="s">
        <v>4</v>
      </c>
      <c r="AX425" s="12" t="s">
        <v>85</v>
      </c>
      <c r="AY425" s="155" t="s">
        <v>134</v>
      </c>
    </row>
    <row r="426" spans="2:65" s="1" customFormat="1" ht="16.5" customHeight="1">
      <c r="B426" s="32"/>
      <c r="C426" s="132" t="s">
        <v>742</v>
      </c>
      <c r="D426" s="132" t="s">
        <v>137</v>
      </c>
      <c r="E426" s="133" t="s">
        <v>743</v>
      </c>
      <c r="F426" s="134" t="s">
        <v>744</v>
      </c>
      <c r="G426" s="135" t="s">
        <v>719</v>
      </c>
      <c r="H426" s="191"/>
      <c r="I426" s="137"/>
      <c r="J426" s="138">
        <f>ROUND(I426*H426,2)</f>
        <v>0</v>
      </c>
      <c r="K426" s="134" t="s">
        <v>170</v>
      </c>
      <c r="L426" s="32"/>
      <c r="M426" s="139" t="s">
        <v>1</v>
      </c>
      <c r="N426" s="140" t="s">
        <v>42</v>
      </c>
      <c r="P426" s="141">
        <f>O426*H426</f>
        <v>0</v>
      </c>
      <c r="Q426" s="141">
        <v>0</v>
      </c>
      <c r="R426" s="141">
        <f>Q426*H426</f>
        <v>0</v>
      </c>
      <c r="S426" s="141">
        <v>0</v>
      </c>
      <c r="T426" s="142">
        <f>S426*H426</f>
        <v>0</v>
      </c>
      <c r="AR426" s="143" t="s">
        <v>323</v>
      </c>
      <c r="AT426" s="143" t="s">
        <v>137</v>
      </c>
      <c r="AU426" s="143" t="s">
        <v>87</v>
      </c>
      <c r="AY426" s="17" t="s">
        <v>134</v>
      </c>
      <c r="BE426" s="144">
        <f>IF(N426="základní",J426,0)</f>
        <v>0</v>
      </c>
      <c r="BF426" s="144">
        <f>IF(N426="snížená",J426,0)</f>
        <v>0</v>
      </c>
      <c r="BG426" s="144">
        <f>IF(N426="zákl. přenesená",J426,0)</f>
        <v>0</v>
      </c>
      <c r="BH426" s="144">
        <f>IF(N426="sníž. přenesená",J426,0)</f>
        <v>0</v>
      </c>
      <c r="BI426" s="144">
        <f>IF(N426="nulová",J426,0)</f>
        <v>0</v>
      </c>
      <c r="BJ426" s="17" t="s">
        <v>85</v>
      </c>
      <c r="BK426" s="144">
        <f>ROUND(I426*H426,2)</f>
        <v>0</v>
      </c>
      <c r="BL426" s="17" t="s">
        <v>323</v>
      </c>
      <c r="BM426" s="143" t="s">
        <v>745</v>
      </c>
    </row>
    <row r="427" spans="2:65" s="11" customFormat="1" ht="22.9" customHeight="1">
      <c r="B427" s="120"/>
      <c r="D427" s="121" t="s">
        <v>76</v>
      </c>
      <c r="E427" s="130" t="s">
        <v>746</v>
      </c>
      <c r="F427" s="130" t="s">
        <v>747</v>
      </c>
      <c r="I427" s="123"/>
      <c r="J427" s="131">
        <f>BK427</f>
        <v>0</v>
      </c>
      <c r="L427" s="120"/>
      <c r="M427" s="125"/>
      <c r="P427" s="126">
        <f>SUM(P428:P474)</f>
        <v>0</v>
      </c>
      <c r="R427" s="126">
        <f>SUM(R428:R474)</f>
        <v>3.4990869799999995</v>
      </c>
      <c r="T427" s="127">
        <f>SUM(T428:T474)</f>
        <v>0</v>
      </c>
      <c r="AR427" s="121" t="s">
        <v>87</v>
      </c>
      <c r="AT427" s="128" t="s">
        <v>76</v>
      </c>
      <c r="AU427" s="128" t="s">
        <v>85</v>
      </c>
      <c r="AY427" s="121" t="s">
        <v>134</v>
      </c>
      <c r="BK427" s="129">
        <f>SUM(BK428:BK474)</f>
        <v>0</v>
      </c>
    </row>
    <row r="428" spans="2:65" s="1" customFormat="1" ht="21.75" customHeight="1">
      <c r="B428" s="32"/>
      <c r="C428" s="132" t="s">
        <v>748</v>
      </c>
      <c r="D428" s="132" t="s">
        <v>137</v>
      </c>
      <c r="E428" s="133" t="s">
        <v>749</v>
      </c>
      <c r="F428" s="134" t="s">
        <v>750</v>
      </c>
      <c r="G428" s="135" t="s">
        <v>169</v>
      </c>
      <c r="H428" s="136">
        <v>136</v>
      </c>
      <c r="I428" s="137"/>
      <c r="J428" s="138">
        <f>ROUND(I428*H428,2)</f>
        <v>0</v>
      </c>
      <c r="K428" s="134" t="s">
        <v>170</v>
      </c>
      <c r="L428" s="32"/>
      <c r="M428" s="139" t="s">
        <v>1</v>
      </c>
      <c r="N428" s="140" t="s">
        <v>42</v>
      </c>
      <c r="P428" s="141">
        <f>O428*H428</f>
        <v>0</v>
      </c>
      <c r="Q428" s="141">
        <v>2.9999999999999997E-4</v>
      </c>
      <c r="R428" s="141">
        <f>Q428*H428</f>
        <v>4.0799999999999996E-2</v>
      </c>
      <c r="S428" s="141">
        <v>0</v>
      </c>
      <c r="T428" s="142">
        <f>S428*H428</f>
        <v>0</v>
      </c>
      <c r="AR428" s="143" t="s">
        <v>323</v>
      </c>
      <c r="AT428" s="143" t="s">
        <v>137</v>
      </c>
      <c r="AU428" s="143" t="s">
        <v>87</v>
      </c>
      <c r="AY428" s="17" t="s">
        <v>134</v>
      </c>
      <c r="BE428" s="144">
        <f>IF(N428="základní",J428,0)</f>
        <v>0</v>
      </c>
      <c r="BF428" s="144">
        <f>IF(N428="snížená",J428,0)</f>
        <v>0</v>
      </c>
      <c r="BG428" s="144">
        <f>IF(N428="zákl. přenesená",J428,0)</f>
        <v>0</v>
      </c>
      <c r="BH428" s="144">
        <f>IF(N428="sníž. přenesená",J428,0)</f>
        <v>0</v>
      </c>
      <c r="BI428" s="144">
        <f>IF(N428="nulová",J428,0)</f>
        <v>0</v>
      </c>
      <c r="BJ428" s="17" t="s">
        <v>85</v>
      </c>
      <c r="BK428" s="144">
        <f>ROUND(I428*H428,2)</f>
        <v>0</v>
      </c>
      <c r="BL428" s="17" t="s">
        <v>323</v>
      </c>
      <c r="BM428" s="143" t="s">
        <v>751</v>
      </c>
    </row>
    <row r="429" spans="2:65" s="1" customFormat="1" ht="16.5" customHeight="1">
      <c r="B429" s="32"/>
      <c r="C429" s="174" t="s">
        <v>752</v>
      </c>
      <c r="D429" s="174" t="s">
        <v>420</v>
      </c>
      <c r="E429" s="175" t="s">
        <v>753</v>
      </c>
      <c r="F429" s="176" t="s">
        <v>754</v>
      </c>
      <c r="G429" s="177" t="s">
        <v>169</v>
      </c>
      <c r="H429" s="178">
        <v>428.4</v>
      </c>
      <c r="I429" s="179"/>
      <c r="J429" s="180">
        <f>ROUND(I429*H429,2)</f>
        <v>0</v>
      </c>
      <c r="K429" s="176" t="s">
        <v>170</v>
      </c>
      <c r="L429" s="181"/>
      <c r="M429" s="182" t="s">
        <v>1</v>
      </c>
      <c r="N429" s="183" t="s">
        <v>42</v>
      </c>
      <c r="P429" s="141">
        <f>O429*H429</f>
        <v>0</v>
      </c>
      <c r="Q429" s="141">
        <v>3.5000000000000001E-3</v>
      </c>
      <c r="R429" s="141">
        <f>Q429*H429</f>
        <v>1.4993999999999998</v>
      </c>
      <c r="S429" s="141">
        <v>0</v>
      </c>
      <c r="T429" s="142">
        <f>S429*H429</f>
        <v>0</v>
      </c>
      <c r="AR429" s="143" t="s">
        <v>409</v>
      </c>
      <c r="AT429" s="143" t="s">
        <v>420</v>
      </c>
      <c r="AU429" s="143" t="s">
        <v>87</v>
      </c>
      <c r="AY429" s="17" t="s">
        <v>134</v>
      </c>
      <c r="BE429" s="144">
        <f>IF(N429="základní",J429,0)</f>
        <v>0</v>
      </c>
      <c r="BF429" s="144">
        <f>IF(N429="snížená",J429,0)</f>
        <v>0</v>
      </c>
      <c r="BG429" s="144">
        <f>IF(N429="zákl. přenesená",J429,0)</f>
        <v>0</v>
      </c>
      <c r="BH429" s="144">
        <f>IF(N429="sníž. přenesená",J429,0)</f>
        <v>0</v>
      </c>
      <c r="BI429" s="144">
        <f>IF(N429="nulová",J429,0)</f>
        <v>0</v>
      </c>
      <c r="BJ429" s="17" t="s">
        <v>85</v>
      </c>
      <c r="BK429" s="144">
        <f>ROUND(I429*H429,2)</f>
        <v>0</v>
      </c>
      <c r="BL429" s="17" t="s">
        <v>323</v>
      </c>
      <c r="BM429" s="143" t="s">
        <v>755</v>
      </c>
    </row>
    <row r="430" spans="2:65" s="12" customFormat="1" ht="11.25">
      <c r="B430" s="154"/>
      <c r="D430" s="145" t="s">
        <v>181</v>
      </c>
      <c r="E430" s="155" t="s">
        <v>1</v>
      </c>
      <c r="F430" s="156" t="s">
        <v>756</v>
      </c>
      <c r="H430" s="157">
        <v>428.4</v>
      </c>
      <c r="I430" s="158"/>
      <c r="L430" s="154"/>
      <c r="M430" s="159"/>
      <c r="T430" s="160"/>
      <c r="AT430" s="155" t="s">
        <v>181</v>
      </c>
      <c r="AU430" s="155" t="s">
        <v>87</v>
      </c>
      <c r="AV430" s="12" t="s">
        <v>87</v>
      </c>
      <c r="AW430" s="12" t="s">
        <v>32</v>
      </c>
      <c r="AX430" s="12" t="s">
        <v>85</v>
      </c>
      <c r="AY430" s="155" t="s">
        <v>134</v>
      </c>
    </row>
    <row r="431" spans="2:65" s="1" customFormat="1" ht="16.5" customHeight="1">
      <c r="B431" s="32"/>
      <c r="C431" s="132" t="s">
        <v>757</v>
      </c>
      <c r="D431" s="132" t="s">
        <v>137</v>
      </c>
      <c r="E431" s="133" t="s">
        <v>758</v>
      </c>
      <c r="F431" s="134" t="s">
        <v>759</v>
      </c>
      <c r="G431" s="135" t="s">
        <v>169</v>
      </c>
      <c r="H431" s="136">
        <v>136</v>
      </c>
      <c r="I431" s="137"/>
      <c r="J431" s="138">
        <f>ROUND(I431*H431,2)</f>
        <v>0</v>
      </c>
      <c r="K431" s="134" t="s">
        <v>170</v>
      </c>
      <c r="L431" s="32"/>
      <c r="M431" s="139" t="s">
        <v>1</v>
      </c>
      <c r="N431" s="140" t="s">
        <v>42</v>
      </c>
      <c r="P431" s="141">
        <f>O431*H431</f>
        <v>0</v>
      </c>
      <c r="Q431" s="141">
        <v>0</v>
      </c>
      <c r="R431" s="141">
        <f>Q431*H431</f>
        <v>0</v>
      </c>
      <c r="S431" s="141">
        <v>0</v>
      </c>
      <c r="T431" s="142">
        <f>S431*H431</f>
        <v>0</v>
      </c>
      <c r="AR431" s="143" t="s">
        <v>323</v>
      </c>
      <c r="AT431" s="143" t="s">
        <v>137</v>
      </c>
      <c r="AU431" s="143" t="s">
        <v>87</v>
      </c>
      <c r="AY431" s="17" t="s">
        <v>134</v>
      </c>
      <c r="BE431" s="144">
        <f>IF(N431="základní",J431,0)</f>
        <v>0</v>
      </c>
      <c r="BF431" s="144">
        <f>IF(N431="snížená",J431,0)</f>
        <v>0</v>
      </c>
      <c r="BG431" s="144">
        <f>IF(N431="zákl. přenesená",J431,0)</f>
        <v>0</v>
      </c>
      <c r="BH431" s="144">
        <f>IF(N431="sníž. přenesená",J431,0)</f>
        <v>0</v>
      </c>
      <c r="BI431" s="144">
        <f>IF(N431="nulová",J431,0)</f>
        <v>0</v>
      </c>
      <c r="BJ431" s="17" t="s">
        <v>85</v>
      </c>
      <c r="BK431" s="144">
        <f>ROUND(I431*H431,2)</f>
        <v>0</v>
      </c>
      <c r="BL431" s="17" t="s">
        <v>323</v>
      </c>
      <c r="BM431" s="143" t="s">
        <v>760</v>
      </c>
    </row>
    <row r="432" spans="2:65" s="1" customFormat="1" ht="16.5" customHeight="1">
      <c r="B432" s="32"/>
      <c r="C432" s="174" t="s">
        <v>761</v>
      </c>
      <c r="D432" s="174" t="s">
        <v>420</v>
      </c>
      <c r="E432" s="175" t="s">
        <v>762</v>
      </c>
      <c r="F432" s="176" t="s">
        <v>763</v>
      </c>
      <c r="G432" s="177" t="s">
        <v>169</v>
      </c>
      <c r="H432" s="178">
        <v>142.80000000000001</v>
      </c>
      <c r="I432" s="179"/>
      <c r="J432" s="180">
        <f>ROUND(I432*H432,2)</f>
        <v>0</v>
      </c>
      <c r="K432" s="176" t="s">
        <v>170</v>
      </c>
      <c r="L432" s="181"/>
      <c r="M432" s="182" t="s">
        <v>1</v>
      </c>
      <c r="N432" s="183" t="s">
        <v>42</v>
      </c>
      <c r="P432" s="141">
        <f>O432*H432</f>
        <v>0</v>
      </c>
      <c r="Q432" s="141">
        <v>2.5000000000000001E-3</v>
      </c>
      <c r="R432" s="141">
        <f>Q432*H432</f>
        <v>0.35700000000000004</v>
      </c>
      <c r="S432" s="141">
        <v>0</v>
      </c>
      <c r="T432" s="142">
        <f>S432*H432</f>
        <v>0</v>
      </c>
      <c r="AR432" s="143" t="s">
        <v>409</v>
      </c>
      <c r="AT432" s="143" t="s">
        <v>420</v>
      </c>
      <c r="AU432" s="143" t="s">
        <v>87</v>
      </c>
      <c r="AY432" s="17" t="s">
        <v>134</v>
      </c>
      <c r="BE432" s="144">
        <f>IF(N432="základní",J432,0)</f>
        <v>0</v>
      </c>
      <c r="BF432" s="144">
        <f>IF(N432="snížená",J432,0)</f>
        <v>0</v>
      </c>
      <c r="BG432" s="144">
        <f>IF(N432="zákl. přenesená",J432,0)</f>
        <v>0</v>
      </c>
      <c r="BH432" s="144">
        <f>IF(N432="sníž. přenesená",J432,0)</f>
        <v>0</v>
      </c>
      <c r="BI432" s="144">
        <f>IF(N432="nulová",J432,0)</f>
        <v>0</v>
      </c>
      <c r="BJ432" s="17" t="s">
        <v>85</v>
      </c>
      <c r="BK432" s="144">
        <f>ROUND(I432*H432,2)</f>
        <v>0</v>
      </c>
      <c r="BL432" s="17" t="s">
        <v>323</v>
      </c>
      <c r="BM432" s="143" t="s">
        <v>764</v>
      </c>
    </row>
    <row r="433" spans="2:65" s="12" customFormat="1" ht="11.25">
      <c r="B433" s="154"/>
      <c r="D433" s="145" t="s">
        <v>181</v>
      </c>
      <c r="F433" s="156" t="s">
        <v>765</v>
      </c>
      <c r="H433" s="157">
        <v>142.80000000000001</v>
      </c>
      <c r="I433" s="158"/>
      <c r="L433" s="154"/>
      <c r="M433" s="159"/>
      <c r="T433" s="160"/>
      <c r="AT433" s="155" t="s">
        <v>181</v>
      </c>
      <c r="AU433" s="155" t="s">
        <v>87</v>
      </c>
      <c r="AV433" s="12" t="s">
        <v>87</v>
      </c>
      <c r="AW433" s="12" t="s">
        <v>4</v>
      </c>
      <c r="AX433" s="12" t="s">
        <v>85</v>
      </c>
      <c r="AY433" s="155" t="s">
        <v>134</v>
      </c>
    </row>
    <row r="434" spans="2:65" s="1" customFormat="1" ht="16.5" customHeight="1">
      <c r="B434" s="32"/>
      <c r="C434" s="174" t="s">
        <v>766</v>
      </c>
      <c r="D434" s="174" t="s">
        <v>420</v>
      </c>
      <c r="E434" s="175" t="s">
        <v>767</v>
      </c>
      <c r="F434" s="176" t="s">
        <v>768</v>
      </c>
      <c r="G434" s="177" t="s">
        <v>169</v>
      </c>
      <c r="H434" s="178">
        <v>142.80000000000001</v>
      </c>
      <c r="I434" s="179"/>
      <c r="J434" s="180">
        <f>ROUND(I434*H434,2)</f>
        <v>0</v>
      </c>
      <c r="K434" s="176" t="s">
        <v>170</v>
      </c>
      <c r="L434" s="181"/>
      <c r="M434" s="182" t="s">
        <v>1</v>
      </c>
      <c r="N434" s="183" t="s">
        <v>42</v>
      </c>
      <c r="P434" s="141">
        <f>O434*H434</f>
        <v>0</v>
      </c>
      <c r="Q434" s="141">
        <v>6.4999999999999997E-4</v>
      </c>
      <c r="R434" s="141">
        <f>Q434*H434</f>
        <v>9.282E-2</v>
      </c>
      <c r="S434" s="141">
        <v>0</v>
      </c>
      <c r="T434" s="142">
        <f>S434*H434</f>
        <v>0</v>
      </c>
      <c r="AR434" s="143" t="s">
        <v>409</v>
      </c>
      <c r="AT434" s="143" t="s">
        <v>420</v>
      </c>
      <c r="AU434" s="143" t="s">
        <v>87</v>
      </c>
      <c r="AY434" s="17" t="s">
        <v>134</v>
      </c>
      <c r="BE434" s="144">
        <f>IF(N434="základní",J434,0)</f>
        <v>0</v>
      </c>
      <c r="BF434" s="144">
        <f>IF(N434="snížená",J434,0)</f>
        <v>0</v>
      </c>
      <c r="BG434" s="144">
        <f>IF(N434="zákl. přenesená",J434,0)</f>
        <v>0</v>
      </c>
      <c r="BH434" s="144">
        <f>IF(N434="sníž. přenesená",J434,0)</f>
        <v>0</v>
      </c>
      <c r="BI434" s="144">
        <f>IF(N434="nulová",J434,0)</f>
        <v>0</v>
      </c>
      <c r="BJ434" s="17" t="s">
        <v>85</v>
      </c>
      <c r="BK434" s="144">
        <f>ROUND(I434*H434,2)</f>
        <v>0</v>
      </c>
      <c r="BL434" s="17" t="s">
        <v>323</v>
      </c>
      <c r="BM434" s="143" t="s">
        <v>769</v>
      </c>
    </row>
    <row r="435" spans="2:65" s="12" customFormat="1" ht="11.25">
      <c r="B435" s="154"/>
      <c r="D435" s="145" t="s">
        <v>181</v>
      </c>
      <c r="F435" s="156" t="s">
        <v>765</v>
      </c>
      <c r="H435" s="157">
        <v>142.80000000000001</v>
      </c>
      <c r="I435" s="158"/>
      <c r="L435" s="154"/>
      <c r="M435" s="159"/>
      <c r="T435" s="160"/>
      <c r="AT435" s="155" t="s">
        <v>181</v>
      </c>
      <c r="AU435" s="155" t="s">
        <v>87</v>
      </c>
      <c r="AV435" s="12" t="s">
        <v>87</v>
      </c>
      <c r="AW435" s="12" t="s">
        <v>4</v>
      </c>
      <c r="AX435" s="12" t="s">
        <v>85</v>
      </c>
      <c r="AY435" s="155" t="s">
        <v>134</v>
      </c>
    </row>
    <row r="436" spans="2:65" s="1" customFormat="1" ht="16.5" customHeight="1">
      <c r="B436" s="32"/>
      <c r="C436" s="132" t="s">
        <v>770</v>
      </c>
      <c r="D436" s="132" t="s">
        <v>137</v>
      </c>
      <c r="E436" s="133" t="s">
        <v>771</v>
      </c>
      <c r="F436" s="134" t="s">
        <v>772</v>
      </c>
      <c r="G436" s="135" t="s">
        <v>383</v>
      </c>
      <c r="H436" s="136">
        <v>188.2</v>
      </c>
      <c r="I436" s="137"/>
      <c r="J436" s="138">
        <f>ROUND(I436*H436,2)</f>
        <v>0</v>
      </c>
      <c r="K436" s="134" t="s">
        <v>170</v>
      </c>
      <c r="L436" s="32"/>
      <c r="M436" s="139" t="s">
        <v>1</v>
      </c>
      <c r="N436" s="140" t="s">
        <v>42</v>
      </c>
      <c r="P436" s="141">
        <f>O436*H436</f>
        <v>0</v>
      </c>
      <c r="Q436" s="141">
        <v>0</v>
      </c>
      <c r="R436" s="141">
        <f>Q436*H436</f>
        <v>0</v>
      </c>
      <c r="S436" s="141">
        <v>0</v>
      </c>
      <c r="T436" s="142">
        <f>S436*H436</f>
        <v>0</v>
      </c>
      <c r="AR436" s="143" t="s">
        <v>323</v>
      </c>
      <c r="AT436" s="143" t="s">
        <v>137</v>
      </c>
      <c r="AU436" s="143" t="s">
        <v>87</v>
      </c>
      <c r="AY436" s="17" t="s">
        <v>134</v>
      </c>
      <c r="BE436" s="144">
        <f>IF(N436="základní",J436,0)</f>
        <v>0</v>
      </c>
      <c r="BF436" s="144">
        <f>IF(N436="snížená",J436,0)</f>
        <v>0</v>
      </c>
      <c r="BG436" s="144">
        <f>IF(N436="zákl. přenesená",J436,0)</f>
        <v>0</v>
      </c>
      <c r="BH436" s="144">
        <f>IF(N436="sníž. přenesená",J436,0)</f>
        <v>0</v>
      </c>
      <c r="BI436" s="144">
        <f>IF(N436="nulová",J436,0)</f>
        <v>0</v>
      </c>
      <c r="BJ436" s="17" t="s">
        <v>85</v>
      </c>
      <c r="BK436" s="144">
        <f>ROUND(I436*H436,2)</f>
        <v>0</v>
      </c>
      <c r="BL436" s="17" t="s">
        <v>323</v>
      </c>
      <c r="BM436" s="143" t="s">
        <v>773</v>
      </c>
    </row>
    <row r="437" spans="2:65" s="12" customFormat="1" ht="11.25">
      <c r="B437" s="154"/>
      <c r="D437" s="145" t="s">
        <v>181</v>
      </c>
      <c r="E437" s="155" t="s">
        <v>1</v>
      </c>
      <c r="F437" s="156" t="s">
        <v>774</v>
      </c>
      <c r="H437" s="157">
        <v>15.2</v>
      </c>
      <c r="I437" s="158"/>
      <c r="L437" s="154"/>
      <c r="M437" s="159"/>
      <c r="T437" s="160"/>
      <c r="AT437" s="155" t="s">
        <v>181</v>
      </c>
      <c r="AU437" s="155" t="s">
        <v>87</v>
      </c>
      <c r="AV437" s="12" t="s">
        <v>87</v>
      </c>
      <c r="AW437" s="12" t="s">
        <v>32</v>
      </c>
      <c r="AX437" s="12" t="s">
        <v>77</v>
      </c>
      <c r="AY437" s="155" t="s">
        <v>134</v>
      </c>
    </row>
    <row r="438" spans="2:65" s="12" customFormat="1" ht="11.25">
      <c r="B438" s="154"/>
      <c r="D438" s="145" t="s">
        <v>181</v>
      </c>
      <c r="E438" s="155" t="s">
        <v>1</v>
      </c>
      <c r="F438" s="156" t="s">
        <v>775</v>
      </c>
      <c r="H438" s="157">
        <v>15</v>
      </c>
      <c r="I438" s="158"/>
      <c r="L438" s="154"/>
      <c r="M438" s="159"/>
      <c r="T438" s="160"/>
      <c r="AT438" s="155" t="s">
        <v>181</v>
      </c>
      <c r="AU438" s="155" t="s">
        <v>87</v>
      </c>
      <c r="AV438" s="12" t="s">
        <v>87</v>
      </c>
      <c r="AW438" s="12" t="s">
        <v>32</v>
      </c>
      <c r="AX438" s="12" t="s">
        <v>77</v>
      </c>
      <c r="AY438" s="155" t="s">
        <v>134</v>
      </c>
    </row>
    <row r="439" spans="2:65" s="12" customFormat="1" ht="11.25">
      <c r="B439" s="154"/>
      <c r="D439" s="145" t="s">
        <v>181</v>
      </c>
      <c r="E439" s="155" t="s">
        <v>1</v>
      </c>
      <c r="F439" s="156" t="s">
        <v>776</v>
      </c>
      <c r="H439" s="157">
        <v>8.4</v>
      </c>
      <c r="I439" s="158"/>
      <c r="L439" s="154"/>
      <c r="M439" s="159"/>
      <c r="T439" s="160"/>
      <c r="AT439" s="155" t="s">
        <v>181</v>
      </c>
      <c r="AU439" s="155" t="s">
        <v>87</v>
      </c>
      <c r="AV439" s="12" t="s">
        <v>87</v>
      </c>
      <c r="AW439" s="12" t="s">
        <v>32</v>
      </c>
      <c r="AX439" s="12" t="s">
        <v>77</v>
      </c>
      <c r="AY439" s="155" t="s">
        <v>134</v>
      </c>
    </row>
    <row r="440" spans="2:65" s="12" customFormat="1" ht="11.25">
      <c r="B440" s="154"/>
      <c r="D440" s="145" t="s">
        <v>181</v>
      </c>
      <c r="E440" s="155" t="s">
        <v>1</v>
      </c>
      <c r="F440" s="156" t="s">
        <v>777</v>
      </c>
      <c r="H440" s="157">
        <v>6.4</v>
      </c>
      <c r="I440" s="158"/>
      <c r="L440" s="154"/>
      <c r="M440" s="159"/>
      <c r="T440" s="160"/>
      <c r="AT440" s="155" t="s">
        <v>181</v>
      </c>
      <c r="AU440" s="155" t="s">
        <v>87</v>
      </c>
      <c r="AV440" s="12" t="s">
        <v>87</v>
      </c>
      <c r="AW440" s="12" t="s">
        <v>32</v>
      </c>
      <c r="AX440" s="12" t="s">
        <v>77</v>
      </c>
      <c r="AY440" s="155" t="s">
        <v>134</v>
      </c>
    </row>
    <row r="441" spans="2:65" s="12" customFormat="1" ht="11.25">
      <c r="B441" s="154"/>
      <c r="D441" s="145" t="s">
        <v>181</v>
      </c>
      <c r="E441" s="155" t="s">
        <v>1</v>
      </c>
      <c r="F441" s="156" t="s">
        <v>778</v>
      </c>
      <c r="H441" s="157">
        <v>10.8</v>
      </c>
      <c r="I441" s="158"/>
      <c r="L441" s="154"/>
      <c r="M441" s="159"/>
      <c r="T441" s="160"/>
      <c r="AT441" s="155" t="s">
        <v>181</v>
      </c>
      <c r="AU441" s="155" t="s">
        <v>87</v>
      </c>
      <c r="AV441" s="12" t="s">
        <v>87</v>
      </c>
      <c r="AW441" s="12" t="s">
        <v>32</v>
      </c>
      <c r="AX441" s="12" t="s">
        <v>77</v>
      </c>
      <c r="AY441" s="155" t="s">
        <v>134</v>
      </c>
    </row>
    <row r="442" spans="2:65" s="12" customFormat="1" ht="11.25">
      <c r="B442" s="154"/>
      <c r="D442" s="145" t="s">
        <v>181</v>
      </c>
      <c r="E442" s="155" t="s">
        <v>1</v>
      </c>
      <c r="F442" s="156" t="s">
        <v>779</v>
      </c>
      <c r="H442" s="157">
        <v>13.8</v>
      </c>
      <c r="I442" s="158"/>
      <c r="L442" s="154"/>
      <c r="M442" s="159"/>
      <c r="T442" s="160"/>
      <c r="AT442" s="155" t="s">
        <v>181</v>
      </c>
      <c r="AU442" s="155" t="s">
        <v>87</v>
      </c>
      <c r="AV442" s="12" t="s">
        <v>87</v>
      </c>
      <c r="AW442" s="12" t="s">
        <v>32</v>
      </c>
      <c r="AX442" s="12" t="s">
        <v>77</v>
      </c>
      <c r="AY442" s="155" t="s">
        <v>134</v>
      </c>
    </row>
    <row r="443" spans="2:65" s="12" customFormat="1" ht="11.25">
      <c r="B443" s="154"/>
      <c r="D443" s="145" t="s">
        <v>181</v>
      </c>
      <c r="E443" s="155" t="s">
        <v>1</v>
      </c>
      <c r="F443" s="156" t="s">
        <v>780</v>
      </c>
      <c r="H443" s="157">
        <v>15.2</v>
      </c>
      <c r="I443" s="158"/>
      <c r="L443" s="154"/>
      <c r="M443" s="159"/>
      <c r="T443" s="160"/>
      <c r="AT443" s="155" t="s">
        <v>181</v>
      </c>
      <c r="AU443" s="155" t="s">
        <v>87</v>
      </c>
      <c r="AV443" s="12" t="s">
        <v>87</v>
      </c>
      <c r="AW443" s="12" t="s">
        <v>32</v>
      </c>
      <c r="AX443" s="12" t="s">
        <v>77</v>
      </c>
      <c r="AY443" s="155" t="s">
        <v>134</v>
      </c>
    </row>
    <row r="444" spans="2:65" s="12" customFormat="1" ht="11.25">
      <c r="B444" s="154"/>
      <c r="D444" s="145" t="s">
        <v>181</v>
      </c>
      <c r="E444" s="155" t="s">
        <v>1</v>
      </c>
      <c r="F444" s="156" t="s">
        <v>781</v>
      </c>
      <c r="H444" s="157">
        <v>16</v>
      </c>
      <c r="I444" s="158"/>
      <c r="L444" s="154"/>
      <c r="M444" s="159"/>
      <c r="T444" s="160"/>
      <c r="AT444" s="155" t="s">
        <v>181</v>
      </c>
      <c r="AU444" s="155" t="s">
        <v>87</v>
      </c>
      <c r="AV444" s="12" t="s">
        <v>87</v>
      </c>
      <c r="AW444" s="12" t="s">
        <v>32</v>
      </c>
      <c r="AX444" s="12" t="s">
        <v>77</v>
      </c>
      <c r="AY444" s="155" t="s">
        <v>134</v>
      </c>
    </row>
    <row r="445" spans="2:65" s="12" customFormat="1" ht="11.25">
      <c r="B445" s="154"/>
      <c r="D445" s="145" t="s">
        <v>181</v>
      </c>
      <c r="E445" s="155" t="s">
        <v>1</v>
      </c>
      <c r="F445" s="156" t="s">
        <v>782</v>
      </c>
      <c r="H445" s="157">
        <v>22.2</v>
      </c>
      <c r="I445" s="158"/>
      <c r="L445" s="154"/>
      <c r="M445" s="159"/>
      <c r="T445" s="160"/>
      <c r="AT445" s="155" t="s">
        <v>181</v>
      </c>
      <c r="AU445" s="155" t="s">
        <v>87</v>
      </c>
      <c r="AV445" s="12" t="s">
        <v>87</v>
      </c>
      <c r="AW445" s="12" t="s">
        <v>32</v>
      </c>
      <c r="AX445" s="12" t="s">
        <v>77</v>
      </c>
      <c r="AY445" s="155" t="s">
        <v>134</v>
      </c>
    </row>
    <row r="446" spans="2:65" s="12" customFormat="1" ht="11.25">
      <c r="B446" s="154"/>
      <c r="D446" s="145" t="s">
        <v>181</v>
      </c>
      <c r="E446" s="155" t="s">
        <v>1</v>
      </c>
      <c r="F446" s="156" t="s">
        <v>783</v>
      </c>
      <c r="H446" s="157">
        <v>12.2</v>
      </c>
      <c r="I446" s="158"/>
      <c r="L446" s="154"/>
      <c r="M446" s="159"/>
      <c r="T446" s="160"/>
      <c r="AT446" s="155" t="s">
        <v>181</v>
      </c>
      <c r="AU446" s="155" t="s">
        <v>87</v>
      </c>
      <c r="AV446" s="12" t="s">
        <v>87</v>
      </c>
      <c r="AW446" s="12" t="s">
        <v>32</v>
      </c>
      <c r="AX446" s="12" t="s">
        <v>77</v>
      </c>
      <c r="AY446" s="155" t="s">
        <v>134</v>
      </c>
    </row>
    <row r="447" spans="2:65" s="12" customFormat="1" ht="11.25">
      <c r="B447" s="154"/>
      <c r="D447" s="145" t="s">
        <v>181</v>
      </c>
      <c r="E447" s="155" t="s">
        <v>1</v>
      </c>
      <c r="F447" s="156" t="s">
        <v>784</v>
      </c>
      <c r="H447" s="157">
        <v>11.2</v>
      </c>
      <c r="I447" s="158"/>
      <c r="L447" s="154"/>
      <c r="M447" s="159"/>
      <c r="T447" s="160"/>
      <c r="AT447" s="155" t="s">
        <v>181</v>
      </c>
      <c r="AU447" s="155" t="s">
        <v>87</v>
      </c>
      <c r="AV447" s="12" t="s">
        <v>87</v>
      </c>
      <c r="AW447" s="12" t="s">
        <v>32</v>
      </c>
      <c r="AX447" s="12" t="s">
        <v>77</v>
      </c>
      <c r="AY447" s="155" t="s">
        <v>134</v>
      </c>
    </row>
    <row r="448" spans="2:65" s="12" customFormat="1" ht="11.25">
      <c r="B448" s="154"/>
      <c r="D448" s="145" t="s">
        <v>181</v>
      </c>
      <c r="E448" s="155" t="s">
        <v>1</v>
      </c>
      <c r="F448" s="156" t="s">
        <v>785</v>
      </c>
      <c r="H448" s="157">
        <v>6</v>
      </c>
      <c r="I448" s="158"/>
      <c r="L448" s="154"/>
      <c r="M448" s="159"/>
      <c r="T448" s="160"/>
      <c r="AT448" s="155" t="s">
        <v>181</v>
      </c>
      <c r="AU448" s="155" t="s">
        <v>87</v>
      </c>
      <c r="AV448" s="12" t="s">
        <v>87</v>
      </c>
      <c r="AW448" s="12" t="s">
        <v>32</v>
      </c>
      <c r="AX448" s="12" t="s">
        <v>77</v>
      </c>
      <c r="AY448" s="155" t="s">
        <v>134</v>
      </c>
    </row>
    <row r="449" spans="2:65" s="12" customFormat="1" ht="11.25">
      <c r="B449" s="154"/>
      <c r="D449" s="145" t="s">
        <v>181</v>
      </c>
      <c r="E449" s="155" t="s">
        <v>1</v>
      </c>
      <c r="F449" s="156" t="s">
        <v>786</v>
      </c>
      <c r="H449" s="157">
        <v>8</v>
      </c>
      <c r="I449" s="158"/>
      <c r="L449" s="154"/>
      <c r="M449" s="159"/>
      <c r="T449" s="160"/>
      <c r="AT449" s="155" t="s">
        <v>181</v>
      </c>
      <c r="AU449" s="155" t="s">
        <v>87</v>
      </c>
      <c r="AV449" s="12" t="s">
        <v>87</v>
      </c>
      <c r="AW449" s="12" t="s">
        <v>32</v>
      </c>
      <c r="AX449" s="12" t="s">
        <v>77</v>
      </c>
      <c r="AY449" s="155" t="s">
        <v>134</v>
      </c>
    </row>
    <row r="450" spans="2:65" s="12" customFormat="1" ht="11.25">
      <c r="B450" s="154"/>
      <c r="D450" s="145" t="s">
        <v>181</v>
      </c>
      <c r="E450" s="155" t="s">
        <v>1</v>
      </c>
      <c r="F450" s="156" t="s">
        <v>787</v>
      </c>
      <c r="H450" s="157">
        <v>12.4</v>
      </c>
      <c r="I450" s="158"/>
      <c r="L450" s="154"/>
      <c r="M450" s="159"/>
      <c r="T450" s="160"/>
      <c r="AT450" s="155" t="s">
        <v>181</v>
      </c>
      <c r="AU450" s="155" t="s">
        <v>87</v>
      </c>
      <c r="AV450" s="12" t="s">
        <v>87</v>
      </c>
      <c r="AW450" s="12" t="s">
        <v>32</v>
      </c>
      <c r="AX450" s="12" t="s">
        <v>77</v>
      </c>
      <c r="AY450" s="155" t="s">
        <v>134</v>
      </c>
    </row>
    <row r="451" spans="2:65" s="12" customFormat="1" ht="11.25">
      <c r="B451" s="154"/>
      <c r="D451" s="145" t="s">
        <v>181</v>
      </c>
      <c r="E451" s="155" t="s">
        <v>1</v>
      </c>
      <c r="F451" s="156" t="s">
        <v>788</v>
      </c>
      <c r="H451" s="157">
        <v>8.8000000000000007</v>
      </c>
      <c r="I451" s="158"/>
      <c r="L451" s="154"/>
      <c r="M451" s="159"/>
      <c r="T451" s="160"/>
      <c r="AT451" s="155" t="s">
        <v>181</v>
      </c>
      <c r="AU451" s="155" t="s">
        <v>87</v>
      </c>
      <c r="AV451" s="12" t="s">
        <v>87</v>
      </c>
      <c r="AW451" s="12" t="s">
        <v>32</v>
      </c>
      <c r="AX451" s="12" t="s">
        <v>77</v>
      </c>
      <c r="AY451" s="155" t="s">
        <v>134</v>
      </c>
    </row>
    <row r="452" spans="2:65" s="12" customFormat="1" ht="11.25">
      <c r="B452" s="154"/>
      <c r="D452" s="145" t="s">
        <v>181</v>
      </c>
      <c r="E452" s="155" t="s">
        <v>1</v>
      </c>
      <c r="F452" s="156" t="s">
        <v>789</v>
      </c>
      <c r="H452" s="157">
        <v>6.6</v>
      </c>
      <c r="I452" s="158"/>
      <c r="L452" s="154"/>
      <c r="M452" s="159"/>
      <c r="T452" s="160"/>
      <c r="AT452" s="155" t="s">
        <v>181</v>
      </c>
      <c r="AU452" s="155" t="s">
        <v>87</v>
      </c>
      <c r="AV452" s="12" t="s">
        <v>87</v>
      </c>
      <c r="AW452" s="12" t="s">
        <v>32</v>
      </c>
      <c r="AX452" s="12" t="s">
        <v>77</v>
      </c>
      <c r="AY452" s="155" t="s">
        <v>134</v>
      </c>
    </row>
    <row r="453" spans="2:65" s="13" customFormat="1" ht="11.25">
      <c r="B453" s="161"/>
      <c r="D453" s="145" t="s">
        <v>181</v>
      </c>
      <c r="E453" s="162" t="s">
        <v>1</v>
      </c>
      <c r="F453" s="163" t="s">
        <v>184</v>
      </c>
      <c r="H453" s="164">
        <v>188.2</v>
      </c>
      <c r="I453" s="165"/>
      <c r="L453" s="161"/>
      <c r="M453" s="166"/>
      <c r="T453" s="167"/>
      <c r="AT453" s="162" t="s">
        <v>181</v>
      </c>
      <c r="AU453" s="162" t="s">
        <v>87</v>
      </c>
      <c r="AV453" s="13" t="s">
        <v>155</v>
      </c>
      <c r="AW453" s="13" t="s">
        <v>32</v>
      </c>
      <c r="AX453" s="13" t="s">
        <v>85</v>
      </c>
      <c r="AY453" s="162" t="s">
        <v>134</v>
      </c>
    </row>
    <row r="454" spans="2:65" s="1" customFormat="1" ht="16.5" customHeight="1">
      <c r="B454" s="32"/>
      <c r="C454" s="174" t="s">
        <v>790</v>
      </c>
      <c r="D454" s="174" t="s">
        <v>420</v>
      </c>
      <c r="E454" s="175" t="s">
        <v>791</v>
      </c>
      <c r="F454" s="176" t="s">
        <v>792</v>
      </c>
      <c r="G454" s="177" t="s">
        <v>383</v>
      </c>
      <c r="H454" s="178">
        <v>197.61</v>
      </c>
      <c r="I454" s="179"/>
      <c r="J454" s="180">
        <f>ROUND(I454*H454,2)</f>
        <v>0</v>
      </c>
      <c r="K454" s="176" t="s">
        <v>170</v>
      </c>
      <c r="L454" s="181"/>
      <c r="M454" s="182" t="s">
        <v>1</v>
      </c>
      <c r="N454" s="183" t="s">
        <v>42</v>
      </c>
      <c r="P454" s="141">
        <f>O454*H454</f>
        <v>0</v>
      </c>
      <c r="Q454" s="141">
        <v>5.0000000000000002E-5</v>
      </c>
      <c r="R454" s="141">
        <f>Q454*H454</f>
        <v>9.8805000000000004E-3</v>
      </c>
      <c r="S454" s="141">
        <v>0</v>
      </c>
      <c r="T454" s="142">
        <f>S454*H454</f>
        <v>0</v>
      </c>
      <c r="AR454" s="143" t="s">
        <v>409</v>
      </c>
      <c r="AT454" s="143" t="s">
        <v>420</v>
      </c>
      <c r="AU454" s="143" t="s">
        <v>87</v>
      </c>
      <c r="AY454" s="17" t="s">
        <v>134</v>
      </c>
      <c r="BE454" s="144">
        <f>IF(N454="základní",J454,0)</f>
        <v>0</v>
      </c>
      <c r="BF454" s="144">
        <f>IF(N454="snížená",J454,0)</f>
        <v>0</v>
      </c>
      <c r="BG454" s="144">
        <f>IF(N454="zákl. přenesená",J454,0)</f>
        <v>0</v>
      </c>
      <c r="BH454" s="144">
        <f>IF(N454="sníž. přenesená",J454,0)</f>
        <v>0</v>
      </c>
      <c r="BI454" s="144">
        <f>IF(N454="nulová",J454,0)</f>
        <v>0</v>
      </c>
      <c r="BJ454" s="17" t="s">
        <v>85</v>
      </c>
      <c r="BK454" s="144">
        <f>ROUND(I454*H454,2)</f>
        <v>0</v>
      </c>
      <c r="BL454" s="17" t="s">
        <v>323</v>
      </c>
      <c r="BM454" s="143" t="s">
        <v>793</v>
      </c>
    </row>
    <row r="455" spans="2:65" s="12" customFormat="1" ht="11.25">
      <c r="B455" s="154"/>
      <c r="D455" s="145" t="s">
        <v>181</v>
      </c>
      <c r="F455" s="156" t="s">
        <v>794</v>
      </c>
      <c r="H455" s="157">
        <v>197.61</v>
      </c>
      <c r="I455" s="158"/>
      <c r="L455" s="154"/>
      <c r="M455" s="159"/>
      <c r="T455" s="160"/>
      <c r="AT455" s="155" t="s">
        <v>181</v>
      </c>
      <c r="AU455" s="155" t="s">
        <v>87</v>
      </c>
      <c r="AV455" s="12" t="s">
        <v>87</v>
      </c>
      <c r="AW455" s="12" t="s">
        <v>4</v>
      </c>
      <c r="AX455" s="12" t="s">
        <v>85</v>
      </c>
      <c r="AY455" s="155" t="s">
        <v>134</v>
      </c>
    </row>
    <row r="456" spans="2:65" s="1" customFormat="1" ht="16.5" customHeight="1">
      <c r="B456" s="32"/>
      <c r="C456" s="132" t="s">
        <v>795</v>
      </c>
      <c r="D456" s="132" t="s">
        <v>137</v>
      </c>
      <c r="E456" s="133" t="s">
        <v>796</v>
      </c>
      <c r="F456" s="134" t="s">
        <v>797</v>
      </c>
      <c r="G456" s="135" t="s">
        <v>169</v>
      </c>
      <c r="H456" s="136">
        <v>19.125</v>
      </c>
      <c r="I456" s="137"/>
      <c r="J456" s="138">
        <f>ROUND(I456*H456,2)</f>
        <v>0</v>
      </c>
      <c r="K456" s="134" t="s">
        <v>170</v>
      </c>
      <c r="L456" s="32"/>
      <c r="M456" s="139" t="s">
        <v>1</v>
      </c>
      <c r="N456" s="140" t="s">
        <v>42</v>
      </c>
      <c r="P456" s="141">
        <f>O456*H456</f>
        <v>0</v>
      </c>
      <c r="Q456" s="141">
        <v>1.2E-4</v>
      </c>
      <c r="R456" s="141">
        <f>Q456*H456</f>
        <v>2.2950000000000002E-3</v>
      </c>
      <c r="S456" s="141">
        <v>0</v>
      </c>
      <c r="T456" s="142">
        <f>S456*H456</f>
        <v>0</v>
      </c>
      <c r="AR456" s="143" t="s">
        <v>323</v>
      </c>
      <c r="AT456" s="143" t="s">
        <v>137</v>
      </c>
      <c r="AU456" s="143" t="s">
        <v>87</v>
      </c>
      <c r="AY456" s="17" t="s">
        <v>134</v>
      </c>
      <c r="BE456" s="144">
        <f>IF(N456="základní",J456,0)</f>
        <v>0</v>
      </c>
      <c r="BF456" s="144">
        <f>IF(N456="snížená",J456,0)</f>
        <v>0</v>
      </c>
      <c r="BG456" s="144">
        <f>IF(N456="zákl. přenesená",J456,0)</f>
        <v>0</v>
      </c>
      <c r="BH456" s="144">
        <f>IF(N456="sníž. přenesená",J456,0)</f>
        <v>0</v>
      </c>
      <c r="BI456" s="144">
        <f>IF(N456="nulová",J456,0)</f>
        <v>0</v>
      </c>
      <c r="BJ456" s="17" t="s">
        <v>85</v>
      </c>
      <c r="BK456" s="144">
        <f>ROUND(I456*H456,2)</f>
        <v>0</v>
      </c>
      <c r="BL456" s="17" t="s">
        <v>323</v>
      </c>
      <c r="BM456" s="143" t="s">
        <v>798</v>
      </c>
    </row>
    <row r="457" spans="2:65" s="12" customFormat="1" ht="11.25">
      <c r="B457" s="154"/>
      <c r="D457" s="145" t="s">
        <v>181</v>
      </c>
      <c r="E457" s="155" t="s">
        <v>1</v>
      </c>
      <c r="F457" s="156" t="s">
        <v>799</v>
      </c>
      <c r="H457" s="157">
        <v>17.375</v>
      </c>
      <c r="I457" s="158"/>
      <c r="L457" s="154"/>
      <c r="M457" s="159"/>
      <c r="T457" s="160"/>
      <c r="AT457" s="155" t="s">
        <v>181</v>
      </c>
      <c r="AU457" s="155" t="s">
        <v>87</v>
      </c>
      <c r="AV457" s="12" t="s">
        <v>87</v>
      </c>
      <c r="AW457" s="12" t="s">
        <v>32</v>
      </c>
      <c r="AX457" s="12" t="s">
        <v>77</v>
      </c>
      <c r="AY457" s="155" t="s">
        <v>134</v>
      </c>
    </row>
    <row r="458" spans="2:65" s="12" customFormat="1" ht="11.25">
      <c r="B458" s="154"/>
      <c r="D458" s="145" t="s">
        <v>181</v>
      </c>
      <c r="E458" s="155" t="s">
        <v>1</v>
      </c>
      <c r="F458" s="156" t="s">
        <v>800</v>
      </c>
      <c r="H458" s="157">
        <v>1.75</v>
      </c>
      <c r="I458" s="158"/>
      <c r="L458" s="154"/>
      <c r="M458" s="159"/>
      <c r="T458" s="160"/>
      <c r="AT458" s="155" t="s">
        <v>181</v>
      </c>
      <c r="AU458" s="155" t="s">
        <v>87</v>
      </c>
      <c r="AV458" s="12" t="s">
        <v>87</v>
      </c>
      <c r="AW458" s="12" t="s">
        <v>32</v>
      </c>
      <c r="AX458" s="12" t="s">
        <v>77</v>
      </c>
      <c r="AY458" s="155" t="s">
        <v>134</v>
      </c>
    </row>
    <row r="459" spans="2:65" s="13" customFormat="1" ht="11.25">
      <c r="B459" s="161"/>
      <c r="D459" s="145" t="s">
        <v>181</v>
      </c>
      <c r="E459" s="162" t="s">
        <v>1</v>
      </c>
      <c r="F459" s="163" t="s">
        <v>184</v>
      </c>
      <c r="H459" s="164">
        <v>19.125</v>
      </c>
      <c r="I459" s="165"/>
      <c r="L459" s="161"/>
      <c r="M459" s="166"/>
      <c r="T459" s="167"/>
      <c r="AT459" s="162" t="s">
        <v>181</v>
      </c>
      <c r="AU459" s="162" t="s">
        <v>87</v>
      </c>
      <c r="AV459" s="13" t="s">
        <v>155</v>
      </c>
      <c r="AW459" s="13" t="s">
        <v>32</v>
      </c>
      <c r="AX459" s="13" t="s">
        <v>85</v>
      </c>
      <c r="AY459" s="162" t="s">
        <v>134</v>
      </c>
    </row>
    <row r="460" spans="2:65" s="1" customFormat="1" ht="16.5" customHeight="1">
      <c r="B460" s="32"/>
      <c r="C460" s="174" t="s">
        <v>801</v>
      </c>
      <c r="D460" s="174" t="s">
        <v>420</v>
      </c>
      <c r="E460" s="175" t="s">
        <v>802</v>
      </c>
      <c r="F460" s="176" t="s">
        <v>803</v>
      </c>
      <c r="G460" s="177" t="s">
        <v>179</v>
      </c>
      <c r="H460" s="178">
        <v>20.081</v>
      </c>
      <c r="I460" s="179"/>
      <c r="J460" s="180">
        <f>ROUND(I460*H460,2)</f>
        <v>0</v>
      </c>
      <c r="K460" s="176" t="s">
        <v>1</v>
      </c>
      <c r="L460" s="181"/>
      <c r="M460" s="182" t="s">
        <v>1</v>
      </c>
      <c r="N460" s="183" t="s">
        <v>42</v>
      </c>
      <c r="P460" s="141">
        <f>O460*H460</f>
        <v>0</v>
      </c>
      <c r="Q460" s="141">
        <v>1.4E-2</v>
      </c>
      <c r="R460" s="141">
        <f>Q460*H460</f>
        <v>0.281134</v>
      </c>
      <c r="S460" s="141">
        <v>0</v>
      </c>
      <c r="T460" s="142">
        <f>S460*H460</f>
        <v>0</v>
      </c>
      <c r="AR460" s="143" t="s">
        <v>409</v>
      </c>
      <c r="AT460" s="143" t="s">
        <v>420</v>
      </c>
      <c r="AU460" s="143" t="s">
        <v>87</v>
      </c>
      <c r="AY460" s="17" t="s">
        <v>134</v>
      </c>
      <c r="BE460" s="144">
        <f>IF(N460="základní",J460,0)</f>
        <v>0</v>
      </c>
      <c r="BF460" s="144">
        <f>IF(N460="snížená",J460,0)</f>
        <v>0</v>
      </c>
      <c r="BG460" s="144">
        <f>IF(N460="zákl. přenesená",J460,0)</f>
        <v>0</v>
      </c>
      <c r="BH460" s="144">
        <f>IF(N460="sníž. přenesená",J460,0)</f>
        <v>0</v>
      </c>
      <c r="BI460" s="144">
        <f>IF(N460="nulová",J460,0)</f>
        <v>0</v>
      </c>
      <c r="BJ460" s="17" t="s">
        <v>85</v>
      </c>
      <c r="BK460" s="144">
        <f>ROUND(I460*H460,2)</f>
        <v>0</v>
      </c>
      <c r="BL460" s="17" t="s">
        <v>323</v>
      </c>
      <c r="BM460" s="143" t="s">
        <v>804</v>
      </c>
    </row>
    <row r="461" spans="2:65" s="12" customFormat="1" ht="11.25">
      <c r="B461" s="154"/>
      <c r="D461" s="145" t="s">
        <v>181</v>
      </c>
      <c r="F461" s="156" t="s">
        <v>805</v>
      </c>
      <c r="H461" s="157">
        <v>20.081</v>
      </c>
      <c r="I461" s="158"/>
      <c r="L461" s="154"/>
      <c r="M461" s="159"/>
      <c r="T461" s="160"/>
      <c r="AT461" s="155" t="s">
        <v>181</v>
      </c>
      <c r="AU461" s="155" t="s">
        <v>87</v>
      </c>
      <c r="AV461" s="12" t="s">
        <v>87</v>
      </c>
      <c r="AW461" s="12" t="s">
        <v>4</v>
      </c>
      <c r="AX461" s="12" t="s">
        <v>85</v>
      </c>
      <c r="AY461" s="155" t="s">
        <v>134</v>
      </c>
    </row>
    <row r="462" spans="2:65" s="1" customFormat="1" ht="16.5" customHeight="1">
      <c r="B462" s="32"/>
      <c r="C462" s="132" t="s">
        <v>806</v>
      </c>
      <c r="D462" s="132" t="s">
        <v>137</v>
      </c>
      <c r="E462" s="133" t="s">
        <v>807</v>
      </c>
      <c r="F462" s="134" t="s">
        <v>808</v>
      </c>
      <c r="G462" s="135" t="s">
        <v>169</v>
      </c>
      <c r="H462" s="136">
        <v>123.02</v>
      </c>
      <c r="I462" s="137"/>
      <c r="J462" s="138">
        <f>ROUND(I462*H462,2)</f>
        <v>0</v>
      </c>
      <c r="K462" s="134" t="s">
        <v>170</v>
      </c>
      <c r="L462" s="32"/>
      <c r="M462" s="139" t="s">
        <v>1</v>
      </c>
      <c r="N462" s="140" t="s">
        <v>42</v>
      </c>
      <c r="P462" s="141">
        <f>O462*H462</f>
        <v>0</v>
      </c>
      <c r="Q462" s="141">
        <v>6.0000000000000001E-3</v>
      </c>
      <c r="R462" s="141">
        <f>Q462*H462</f>
        <v>0.73812</v>
      </c>
      <c r="S462" s="141">
        <v>0</v>
      </c>
      <c r="T462" s="142">
        <f>S462*H462</f>
        <v>0</v>
      </c>
      <c r="AR462" s="143" t="s">
        <v>323</v>
      </c>
      <c r="AT462" s="143" t="s">
        <v>137</v>
      </c>
      <c r="AU462" s="143" t="s">
        <v>87</v>
      </c>
      <c r="AY462" s="17" t="s">
        <v>134</v>
      </c>
      <c r="BE462" s="144">
        <f>IF(N462="základní",J462,0)</f>
        <v>0</v>
      </c>
      <c r="BF462" s="144">
        <f>IF(N462="snížená",J462,0)</f>
        <v>0</v>
      </c>
      <c r="BG462" s="144">
        <f>IF(N462="zákl. přenesená",J462,0)</f>
        <v>0</v>
      </c>
      <c r="BH462" s="144">
        <f>IF(N462="sníž. přenesená",J462,0)</f>
        <v>0</v>
      </c>
      <c r="BI462" s="144">
        <f>IF(N462="nulová",J462,0)</f>
        <v>0</v>
      </c>
      <c r="BJ462" s="17" t="s">
        <v>85</v>
      </c>
      <c r="BK462" s="144">
        <f>ROUND(I462*H462,2)</f>
        <v>0</v>
      </c>
      <c r="BL462" s="17" t="s">
        <v>323</v>
      </c>
      <c r="BM462" s="143" t="s">
        <v>809</v>
      </c>
    </row>
    <row r="463" spans="2:65" s="12" customFormat="1" ht="11.25">
      <c r="B463" s="154"/>
      <c r="D463" s="145" t="s">
        <v>181</v>
      </c>
      <c r="E463" s="155" t="s">
        <v>1</v>
      </c>
      <c r="F463" s="156" t="s">
        <v>810</v>
      </c>
      <c r="H463" s="157">
        <v>63.8</v>
      </c>
      <c r="I463" s="158"/>
      <c r="L463" s="154"/>
      <c r="M463" s="159"/>
      <c r="T463" s="160"/>
      <c r="AT463" s="155" t="s">
        <v>181</v>
      </c>
      <c r="AU463" s="155" t="s">
        <v>87</v>
      </c>
      <c r="AV463" s="12" t="s">
        <v>87</v>
      </c>
      <c r="AW463" s="12" t="s">
        <v>32</v>
      </c>
      <c r="AX463" s="12" t="s">
        <v>77</v>
      </c>
      <c r="AY463" s="155" t="s">
        <v>134</v>
      </c>
    </row>
    <row r="464" spans="2:65" s="12" customFormat="1" ht="11.25">
      <c r="B464" s="154"/>
      <c r="D464" s="145" t="s">
        <v>181</v>
      </c>
      <c r="E464" s="155" t="s">
        <v>1</v>
      </c>
      <c r="F464" s="156" t="s">
        <v>811</v>
      </c>
      <c r="H464" s="157">
        <v>59.22</v>
      </c>
      <c r="I464" s="158"/>
      <c r="L464" s="154"/>
      <c r="M464" s="159"/>
      <c r="T464" s="160"/>
      <c r="AT464" s="155" t="s">
        <v>181</v>
      </c>
      <c r="AU464" s="155" t="s">
        <v>87</v>
      </c>
      <c r="AV464" s="12" t="s">
        <v>87</v>
      </c>
      <c r="AW464" s="12" t="s">
        <v>32</v>
      </c>
      <c r="AX464" s="12" t="s">
        <v>77</v>
      </c>
      <c r="AY464" s="155" t="s">
        <v>134</v>
      </c>
    </row>
    <row r="465" spans="2:65" s="13" customFormat="1" ht="11.25">
      <c r="B465" s="161"/>
      <c r="D465" s="145" t="s">
        <v>181</v>
      </c>
      <c r="E465" s="162" t="s">
        <v>1</v>
      </c>
      <c r="F465" s="163" t="s">
        <v>184</v>
      </c>
      <c r="H465" s="164">
        <v>123.02</v>
      </c>
      <c r="I465" s="165"/>
      <c r="L465" s="161"/>
      <c r="M465" s="166"/>
      <c r="T465" s="167"/>
      <c r="AT465" s="162" t="s">
        <v>181</v>
      </c>
      <c r="AU465" s="162" t="s">
        <v>87</v>
      </c>
      <c r="AV465" s="13" t="s">
        <v>155</v>
      </c>
      <c r="AW465" s="13" t="s">
        <v>32</v>
      </c>
      <c r="AX465" s="13" t="s">
        <v>85</v>
      </c>
      <c r="AY465" s="162" t="s">
        <v>134</v>
      </c>
    </row>
    <row r="466" spans="2:65" s="1" customFormat="1" ht="16.5" customHeight="1">
      <c r="B466" s="32"/>
      <c r="C466" s="174" t="s">
        <v>812</v>
      </c>
      <c r="D466" s="174" t="s">
        <v>420</v>
      </c>
      <c r="E466" s="175" t="s">
        <v>813</v>
      </c>
      <c r="F466" s="176" t="s">
        <v>814</v>
      </c>
      <c r="G466" s="177" t="s">
        <v>169</v>
      </c>
      <c r="H466" s="178">
        <v>129.17099999999999</v>
      </c>
      <c r="I466" s="179"/>
      <c r="J466" s="180">
        <f>ROUND(I466*H466,2)</f>
        <v>0</v>
      </c>
      <c r="K466" s="176" t="s">
        <v>1</v>
      </c>
      <c r="L466" s="181"/>
      <c r="M466" s="182" t="s">
        <v>1</v>
      </c>
      <c r="N466" s="183" t="s">
        <v>42</v>
      </c>
      <c r="P466" s="141">
        <f>O466*H466</f>
        <v>0</v>
      </c>
      <c r="Q466" s="141">
        <v>3.0000000000000001E-3</v>
      </c>
      <c r="R466" s="141">
        <f>Q466*H466</f>
        <v>0.387513</v>
      </c>
      <c r="S466" s="141">
        <v>0</v>
      </c>
      <c r="T466" s="142">
        <f>S466*H466</f>
        <v>0</v>
      </c>
      <c r="AR466" s="143" t="s">
        <v>409</v>
      </c>
      <c r="AT466" s="143" t="s">
        <v>420</v>
      </c>
      <c r="AU466" s="143" t="s">
        <v>87</v>
      </c>
      <c r="AY466" s="17" t="s">
        <v>134</v>
      </c>
      <c r="BE466" s="144">
        <f>IF(N466="základní",J466,0)</f>
        <v>0</v>
      </c>
      <c r="BF466" s="144">
        <f>IF(N466="snížená",J466,0)</f>
        <v>0</v>
      </c>
      <c r="BG466" s="144">
        <f>IF(N466="zákl. přenesená",J466,0)</f>
        <v>0</v>
      </c>
      <c r="BH466" s="144">
        <f>IF(N466="sníž. přenesená",J466,0)</f>
        <v>0</v>
      </c>
      <c r="BI466" s="144">
        <f>IF(N466="nulová",J466,0)</f>
        <v>0</v>
      </c>
      <c r="BJ466" s="17" t="s">
        <v>85</v>
      </c>
      <c r="BK466" s="144">
        <f>ROUND(I466*H466,2)</f>
        <v>0</v>
      </c>
      <c r="BL466" s="17" t="s">
        <v>323</v>
      </c>
      <c r="BM466" s="143" t="s">
        <v>815</v>
      </c>
    </row>
    <row r="467" spans="2:65" s="12" customFormat="1" ht="11.25">
      <c r="B467" s="154"/>
      <c r="D467" s="145" t="s">
        <v>181</v>
      </c>
      <c r="F467" s="156" t="s">
        <v>816</v>
      </c>
      <c r="H467" s="157">
        <v>129.17099999999999</v>
      </c>
      <c r="I467" s="158"/>
      <c r="L467" s="154"/>
      <c r="M467" s="159"/>
      <c r="T467" s="160"/>
      <c r="AT467" s="155" t="s">
        <v>181</v>
      </c>
      <c r="AU467" s="155" t="s">
        <v>87</v>
      </c>
      <c r="AV467" s="12" t="s">
        <v>87</v>
      </c>
      <c r="AW467" s="12" t="s">
        <v>4</v>
      </c>
      <c r="AX467" s="12" t="s">
        <v>85</v>
      </c>
      <c r="AY467" s="155" t="s">
        <v>134</v>
      </c>
    </row>
    <row r="468" spans="2:65" s="1" customFormat="1" ht="16.5" customHeight="1">
      <c r="B468" s="32"/>
      <c r="C468" s="132" t="s">
        <v>817</v>
      </c>
      <c r="D468" s="132" t="s">
        <v>137</v>
      </c>
      <c r="E468" s="133" t="s">
        <v>818</v>
      </c>
      <c r="F468" s="134" t="s">
        <v>819</v>
      </c>
      <c r="G468" s="135" t="s">
        <v>169</v>
      </c>
      <c r="H468" s="136">
        <v>136</v>
      </c>
      <c r="I468" s="137"/>
      <c r="J468" s="138">
        <f>ROUND(I468*H468,2)</f>
        <v>0</v>
      </c>
      <c r="K468" s="134" t="s">
        <v>170</v>
      </c>
      <c r="L468" s="32"/>
      <c r="M468" s="139" t="s">
        <v>1</v>
      </c>
      <c r="N468" s="140" t="s">
        <v>42</v>
      </c>
      <c r="P468" s="141">
        <f>O468*H468</f>
        <v>0</v>
      </c>
      <c r="Q468" s="141">
        <v>0</v>
      </c>
      <c r="R468" s="141">
        <f>Q468*H468</f>
        <v>0</v>
      </c>
      <c r="S468" s="141">
        <v>0</v>
      </c>
      <c r="T468" s="142">
        <f>S468*H468</f>
        <v>0</v>
      </c>
      <c r="AR468" s="143" t="s">
        <v>323</v>
      </c>
      <c r="AT468" s="143" t="s">
        <v>137</v>
      </c>
      <c r="AU468" s="143" t="s">
        <v>87</v>
      </c>
      <c r="AY468" s="17" t="s">
        <v>134</v>
      </c>
      <c r="BE468" s="144">
        <f>IF(N468="základní",J468,0)</f>
        <v>0</v>
      </c>
      <c r="BF468" s="144">
        <f>IF(N468="snížená",J468,0)</f>
        <v>0</v>
      </c>
      <c r="BG468" s="144">
        <f>IF(N468="zákl. přenesená",J468,0)</f>
        <v>0</v>
      </c>
      <c r="BH468" s="144">
        <f>IF(N468="sníž. přenesená",J468,0)</f>
        <v>0</v>
      </c>
      <c r="BI468" s="144">
        <f>IF(N468="nulová",J468,0)</f>
        <v>0</v>
      </c>
      <c r="BJ468" s="17" t="s">
        <v>85</v>
      </c>
      <c r="BK468" s="144">
        <f>ROUND(I468*H468,2)</f>
        <v>0</v>
      </c>
      <c r="BL468" s="17" t="s">
        <v>323</v>
      </c>
      <c r="BM468" s="143" t="s">
        <v>820</v>
      </c>
    </row>
    <row r="469" spans="2:65" s="1" customFormat="1" ht="16.5" customHeight="1">
      <c r="B469" s="32"/>
      <c r="C469" s="174" t="s">
        <v>821</v>
      </c>
      <c r="D469" s="174" t="s">
        <v>420</v>
      </c>
      <c r="E469" s="175" t="s">
        <v>822</v>
      </c>
      <c r="F469" s="176" t="s">
        <v>823</v>
      </c>
      <c r="G469" s="177" t="s">
        <v>169</v>
      </c>
      <c r="H469" s="178">
        <v>158.50800000000001</v>
      </c>
      <c r="I469" s="179"/>
      <c r="J469" s="180">
        <f>ROUND(I469*H469,2)</f>
        <v>0</v>
      </c>
      <c r="K469" s="176" t="s">
        <v>170</v>
      </c>
      <c r="L469" s="181"/>
      <c r="M469" s="182" t="s">
        <v>1</v>
      </c>
      <c r="N469" s="183" t="s">
        <v>42</v>
      </c>
      <c r="P469" s="141">
        <f>O469*H469</f>
        <v>0</v>
      </c>
      <c r="Q469" s="141">
        <v>4.0000000000000002E-4</v>
      </c>
      <c r="R469" s="141">
        <f>Q469*H469</f>
        <v>6.3403200000000007E-2</v>
      </c>
      <c r="S469" s="141">
        <v>0</v>
      </c>
      <c r="T469" s="142">
        <f>S469*H469</f>
        <v>0</v>
      </c>
      <c r="AR469" s="143" t="s">
        <v>409</v>
      </c>
      <c r="AT469" s="143" t="s">
        <v>420</v>
      </c>
      <c r="AU469" s="143" t="s">
        <v>87</v>
      </c>
      <c r="AY469" s="17" t="s">
        <v>134</v>
      </c>
      <c r="BE469" s="144">
        <f>IF(N469="základní",J469,0)</f>
        <v>0</v>
      </c>
      <c r="BF469" s="144">
        <f>IF(N469="snížená",J469,0)</f>
        <v>0</v>
      </c>
      <c r="BG469" s="144">
        <f>IF(N469="zákl. přenesená",J469,0)</f>
        <v>0</v>
      </c>
      <c r="BH469" s="144">
        <f>IF(N469="sníž. přenesená",J469,0)</f>
        <v>0</v>
      </c>
      <c r="BI469" s="144">
        <f>IF(N469="nulová",J469,0)</f>
        <v>0</v>
      </c>
      <c r="BJ469" s="17" t="s">
        <v>85</v>
      </c>
      <c r="BK469" s="144">
        <f>ROUND(I469*H469,2)</f>
        <v>0</v>
      </c>
      <c r="BL469" s="17" t="s">
        <v>323</v>
      </c>
      <c r="BM469" s="143" t="s">
        <v>824</v>
      </c>
    </row>
    <row r="470" spans="2:65" s="12" customFormat="1" ht="11.25">
      <c r="B470" s="154"/>
      <c r="D470" s="145" t="s">
        <v>181</v>
      </c>
      <c r="F470" s="156" t="s">
        <v>825</v>
      </c>
      <c r="H470" s="157">
        <v>158.50800000000001</v>
      </c>
      <c r="I470" s="158"/>
      <c r="L470" s="154"/>
      <c r="M470" s="159"/>
      <c r="T470" s="160"/>
      <c r="AT470" s="155" t="s">
        <v>181</v>
      </c>
      <c r="AU470" s="155" t="s">
        <v>87</v>
      </c>
      <c r="AV470" s="12" t="s">
        <v>87</v>
      </c>
      <c r="AW470" s="12" t="s">
        <v>4</v>
      </c>
      <c r="AX470" s="12" t="s">
        <v>85</v>
      </c>
      <c r="AY470" s="155" t="s">
        <v>134</v>
      </c>
    </row>
    <row r="471" spans="2:65" s="1" customFormat="1" ht="16.5" customHeight="1">
      <c r="B471" s="32"/>
      <c r="C471" s="132" t="s">
        <v>826</v>
      </c>
      <c r="D471" s="132" t="s">
        <v>137</v>
      </c>
      <c r="E471" s="133" t="s">
        <v>827</v>
      </c>
      <c r="F471" s="134" t="s">
        <v>828</v>
      </c>
      <c r="G471" s="135" t="s">
        <v>169</v>
      </c>
      <c r="H471" s="136">
        <v>136</v>
      </c>
      <c r="I471" s="137"/>
      <c r="J471" s="138">
        <f>ROUND(I471*H471,2)</f>
        <v>0</v>
      </c>
      <c r="K471" s="134" t="s">
        <v>170</v>
      </c>
      <c r="L471" s="32"/>
      <c r="M471" s="139" t="s">
        <v>1</v>
      </c>
      <c r="N471" s="140" t="s">
        <v>42</v>
      </c>
      <c r="P471" s="141">
        <f>O471*H471</f>
        <v>0</v>
      </c>
      <c r="Q471" s="141">
        <v>1.0000000000000001E-5</v>
      </c>
      <c r="R471" s="141">
        <f>Q471*H471</f>
        <v>1.3600000000000001E-3</v>
      </c>
      <c r="S471" s="141">
        <v>0</v>
      </c>
      <c r="T471" s="142">
        <f>S471*H471</f>
        <v>0</v>
      </c>
      <c r="AR471" s="143" t="s">
        <v>323</v>
      </c>
      <c r="AT471" s="143" t="s">
        <v>137</v>
      </c>
      <c r="AU471" s="143" t="s">
        <v>87</v>
      </c>
      <c r="AY471" s="17" t="s">
        <v>134</v>
      </c>
      <c r="BE471" s="144">
        <f>IF(N471="základní",J471,0)</f>
        <v>0</v>
      </c>
      <c r="BF471" s="144">
        <f>IF(N471="snížená",J471,0)</f>
        <v>0</v>
      </c>
      <c r="BG471" s="144">
        <f>IF(N471="zákl. přenesená",J471,0)</f>
        <v>0</v>
      </c>
      <c r="BH471" s="144">
        <f>IF(N471="sníž. přenesená",J471,0)</f>
        <v>0</v>
      </c>
      <c r="BI471" s="144">
        <f>IF(N471="nulová",J471,0)</f>
        <v>0</v>
      </c>
      <c r="BJ471" s="17" t="s">
        <v>85</v>
      </c>
      <c r="BK471" s="144">
        <f>ROUND(I471*H471,2)</f>
        <v>0</v>
      </c>
      <c r="BL471" s="17" t="s">
        <v>323</v>
      </c>
      <c r="BM471" s="143" t="s">
        <v>829</v>
      </c>
    </row>
    <row r="472" spans="2:65" s="1" customFormat="1" ht="16.5" customHeight="1">
      <c r="B472" s="32"/>
      <c r="C472" s="174" t="s">
        <v>830</v>
      </c>
      <c r="D472" s="174" t="s">
        <v>420</v>
      </c>
      <c r="E472" s="175" t="s">
        <v>831</v>
      </c>
      <c r="F472" s="176" t="s">
        <v>832</v>
      </c>
      <c r="G472" s="177" t="s">
        <v>169</v>
      </c>
      <c r="H472" s="178">
        <v>158.50800000000001</v>
      </c>
      <c r="I472" s="179"/>
      <c r="J472" s="180">
        <f>ROUND(I472*H472,2)</f>
        <v>0</v>
      </c>
      <c r="K472" s="176" t="s">
        <v>1</v>
      </c>
      <c r="L472" s="181"/>
      <c r="M472" s="182" t="s">
        <v>1</v>
      </c>
      <c r="N472" s="183" t="s">
        <v>42</v>
      </c>
      <c r="P472" s="141">
        <f>O472*H472</f>
        <v>0</v>
      </c>
      <c r="Q472" s="141">
        <v>1.6000000000000001E-4</v>
      </c>
      <c r="R472" s="141">
        <f>Q472*H472</f>
        <v>2.5361280000000003E-2</v>
      </c>
      <c r="S472" s="141">
        <v>0</v>
      </c>
      <c r="T472" s="142">
        <f>S472*H472</f>
        <v>0</v>
      </c>
      <c r="AR472" s="143" t="s">
        <v>409</v>
      </c>
      <c r="AT472" s="143" t="s">
        <v>420</v>
      </c>
      <c r="AU472" s="143" t="s">
        <v>87</v>
      </c>
      <c r="AY472" s="17" t="s">
        <v>134</v>
      </c>
      <c r="BE472" s="144">
        <f>IF(N472="základní",J472,0)</f>
        <v>0</v>
      </c>
      <c r="BF472" s="144">
        <f>IF(N472="snížená",J472,0)</f>
        <v>0</v>
      </c>
      <c r="BG472" s="144">
        <f>IF(N472="zákl. přenesená",J472,0)</f>
        <v>0</v>
      </c>
      <c r="BH472" s="144">
        <f>IF(N472="sníž. přenesená",J472,0)</f>
        <v>0</v>
      </c>
      <c r="BI472" s="144">
        <f>IF(N472="nulová",J472,0)</f>
        <v>0</v>
      </c>
      <c r="BJ472" s="17" t="s">
        <v>85</v>
      </c>
      <c r="BK472" s="144">
        <f>ROUND(I472*H472,2)</f>
        <v>0</v>
      </c>
      <c r="BL472" s="17" t="s">
        <v>323</v>
      </c>
      <c r="BM472" s="143" t="s">
        <v>833</v>
      </c>
    </row>
    <row r="473" spans="2:65" s="12" customFormat="1" ht="11.25">
      <c r="B473" s="154"/>
      <c r="D473" s="145" t="s">
        <v>181</v>
      </c>
      <c r="F473" s="156" t="s">
        <v>825</v>
      </c>
      <c r="H473" s="157">
        <v>158.50800000000001</v>
      </c>
      <c r="I473" s="158"/>
      <c r="L473" s="154"/>
      <c r="M473" s="159"/>
      <c r="T473" s="160"/>
      <c r="AT473" s="155" t="s">
        <v>181</v>
      </c>
      <c r="AU473" s="155" t="s">
        <v>87</v>
      </c>
      <c r="AV473" s="12" t="s">
        <v>87</v>
      </c>
      <c r="AW473" s="12" t="s">
        <v>4</v>
      </c>
      <c r="AX473" s="12" t="s">
        <v>85</v>
      </c>
      <c r="AY473" s="155" t="s">
        <v>134</v>
      </c>
    </row>
    <row r="474" spans="2:65" s="1" customFormat="1" ht="16.5" customHeight="1">
      <c r="B474" s="32"/>
      <c r="C474" s="132" t="s">
        <v>834</v>
      </c>
      <c r="D474" s="132" t="s">
        <v>137</v>
      </c>
      <c r="E474" s="133" t="s">
        <v>835</v>
      </c>
      <c r="F474" s="134" t="s">
        <v>836</v>
      </c>
      <c r="G474" s="135" t="s">
        <v>719</v>
      </c>
      <c r="H474" s="191"/>
      <c r="I474" s="137"/>
      <c r="J474" s="138">
        <f>ROUND(I474*H474,2)</f>
        <v>0</v>
      </c>
      <c r="K474" s="134" t="s">
        <v>170</v>
      </c>
      <c r="L474" s="32"/>
      <c r="M474" s="139" t="s">
        <v>1</v>
      </c>
      <c r="N474" s="140" t="s">
        <v>42</v>
      </c>
      <c r="P474" s="141">
        <f>O474*H474</f>
        <v>0</v>
      </c>
      <c r="Q474" s="141">
        <v>0</v>
      </c>
      <c r="R474" s="141">
        <f>Q474*H474</f>
        <v>0</v>
      </c>
      <c r="S474" s="141">
        <v>0</v>
      </c>
      <c r="T474" s="142">
        <f>S474*H474</f>
        <v>0</v>
      </c>
      <c r="AR474" s="143" t="s">
        <v>323</v>
      </c>
      <c r="AT474" s="143" t="s">
        <v>137</v>
      </c>
      <c r="AU474" s="143" t="s">
        <v>87</v>
      </c>
      <c r="AY474" s="17" t="s">
        <v>134</v>
      </c>
      <c r="BE474" s="144">
        <f>IF(N474="základní",J474,0)</f>
        <v>0</v>
      </c>
      <c r="BF474" s="144">
        <f>IF(N474="snížená",J474,0)</f>
        <v>0</v>
      </c>
      <c r="BG474" s="144">
        <f>IF(N474="zákl. přenesená",J474,0)</f>
        <v>0</v>
      </c>
      <c r="BH474" s="144">
        <f>IF(N474="sníž. přenesená",J474,0)</f>
        <v>0</v>
      </c>
      <c r="BI474" s="144">
        <f>IF(N474="nulová",J474,0)</f>
        <v>0</v>
      </c>
      <c r="BJ474" s="17" t="s">
        <v>85</v>
      </c>
      <c r="BK474" s="144">
        <f>ROUND(I474*H474,2)</f>
        <v>0</v>
      </c>
      <c r="BL474" s="17" t="s">
        <v>323</v>
      </c>
      <c r="BM474" s="143" t="s">
        <v>837</v>
      </c>
    </row>
    <row r="475" spans="2:65" s="11" customFormat="1" ht="22.9" customHeight="1">
      <c r="B475" s="120"/>
      <c r="D475" s="121" t="s">
        <v>76</v>
      </c>
      <c r="E475" s="130" t="s">
        <v>838</v>
      </c>
      <c r="F475" s="130" t="s">
        <v>839</v>
      </c>
      <c r="I475" s="123"/>
      <c r="J475" s="131">
        <f>BK475</f>
        <v>0</v>
      </c>
      <c r="L475" s="120"/>
      <c r="M475" s="125"/>
      <c r="P475" s="126">
        <f>SUM(P476:P519)</f>
        <v>0</v>
      </c>
      <c r="R475" s="126">
        <f>SUM(R476:R519)</f>
        <v>8.5183190899999985</v>
      </c>
      <c r="T475" s="127">
        <f>SUM(T476:T519)</f>
        <v>0</v>
      </c>
      <c r="AR475" s="121" t="s">
        <v>87</v>
      </c>
      <c r="AT475" s="128" t="s">
        <v>76</v>
      </c>
      <c r="AU475" s="128" t="s">
        <v>85</v>
      </c>
      <c r="AY475" s="121" t="s">
        <v>134</v>
      </c>
      <c r="BK475" s="129">
        <f>SUM(BK476:BK519)</f>
        <v>0</v>
      </c>
    </row>
    <row r="476" spans="2:65" s="1" customFormat="1" ht="16.5" customHeight="1">
      <c r="B476" s="32"/>
      <c r="C476" s="132" t="s">
        <v>840</v>
      </c>
      <c r="D476" s="132" t="s">
        <v>137</v>
      </c>
      <c r="E476" s="133" t="s">
        <v>841</v>
      </c>
      <c r="F476" s="134" t="s">
        <v>842</v>
      </c>
      <c r="G476" s="135" t="s">
        <v>139</v>
      </c>
      <c r="H476" s="136">
        <v>1</v>
      </c>
      <c r="I476" s="137"/>
      <c r="J476" s="138">
        <f>ROUND(I476*H476,2)</f>
        <v>0</v>
      </c>
      <c r="K476" s="134" t="s">
        <v>1</v>
      </c>
      <c r="L476" s="32"/>
      <c r="M476" s="139" t="s">
        <v>1</v>
      </c>
      <c r="N476" s="140" t="s">
        <v>42</v>
      </c>
      <c r="P476" s="141">
        <f>O476*H476</f>
        <v>0</v>
      </c>
      <c r="Q476" s="141">
        <v>0</v>
      </c>
      <c r="R476" s="141">
        <f>Q476*H476</f>
        <v>0</v>
      </c>
      <c r="S476" s="141">
        <v>0</v>
      </c>
      <c r="T476" s="142">
        <f>S476*H476</f>
        <v>0</v>
      </c>
      <c r="AR476" s="143" t="s">
        <v>323</v>
      </c>
      <c r="AT476" s="143" t="s">
        <v>137</v>
      </c>
      <c r="AU476" s="143" t="s">
        <v>87</v>
      </c>
      <c r="AY476" s="17" t="s">
        <v>134</v>
      </c>
      <c r="BE476" s="144">
        <f>IF(N476="základní",J476,0)</f>
        <v>0</v>
      </c>
      <c r="BF476" s="144">
        <f>IF(N476="snížená",J476,0)</f>
        <v>0</v>
      </c>
      <c r="BG476" s="144">
        <f>IF(N476="zákl. přenesená",J476,0)</f>
        <v>0</v>
      </c>
      <c r="BH476" s="144">
        <f>IF(N476="sníž. přenesená",J476,0)</f>
        <v>0</v>
      </c>
      <c r="BI476" s="144">
        <f>IF(N476="nulová",J476,0)</f>
        <v>0</v>
      </c>
      <c r="BJ476" s="17" t="s">
        <v>85</v>
      </c>
      <c r="BK476" s="144">
        <f>ROUND(I476*H476,2)</f>
        <v>0</v>
      </c>
      <c r="BL476" s="17" t="s">
        <v>323</v>
      </c>
      <c r="BM476" s="143" t="s">
        <v>843</v>
      </c>
    </row>
    <row r="477" spans="2:65" s="1" customFormat="1" ht="16.5" customHeight="1">
      <c r="B477" s="32"/>
      <c r="C477" s="132" t="s">
        <v>844</v>
      </c>
      <c r="D477" s="132" t="s">
        <v>137</v>
      </c>
      <c r="E477" s="133" t="s">
        <v>845</v>
      </c>
      <c r="F477" s="134" t="s">
        <v>846</v>
      </c>
      <c r="G477" s="135" t="s">
        <v>169</v>
      </c>
      <c r="H477" s="136">
        <v>88.34</v>
      </c>
      <c r="I477" s="137"/>
      <c r="J477" s="138">
        <f>ROUND(I477*H477,2)</f>
        <v>0</v>
      </c>
      <c r="K477" s="134" t="s">
        <v>170</v>
      </c>
      <c r="L477" s="32"/>
      <c r="M477" s="139" t="s">
        <v>1</v>
      </c>
      <c r="N477" s="140" t="s">
        <v>42</v>
      </c>
      <c r="P477" s="141">
        <f>O477*H477</f>
        <v>0</v>
      </c>
      <c r="Q477" s="141">
        <v>0</v>
      </c>
      <c r="R477" s="141">
        <f>Q477*H477</f>
        <v>0</v>
      </c>
      <c r="S477" s="141">
        <v>0</v>
      </c>
      <c r="T477" s="142">
        <f>S477*H477</f>
        <v>0</v>
      </c>
      <c r="AR477" s="143" t="s">
        <v>323</v>
      </c>
      <c r="AT477" s="143" t="s">
        <v>137</v>
      </c>
      <c r="AU477" s="143" t="s">
        <v>87</v>
      </c>
      <c r="AY477" s="17" t="s">
        <v>134</v>
      </c>
      <c r="BE477" s="144">
        <f>IF(N477="základní",J477,0)</f>
        <v>0</v>
      </c>
      <c r="BF477" s="144">
        <f>IF(N477="snížená",J477,0)</f>
        <v>0</v>
      </c>
      <c r="BG477" s="144">
        <f>IF(N477="zákl. přenesená",J477,0)</f>
        <v>0</v>
      </c>
      <c r="BH477" s="144">
        <f>IF(N477="sníž. přenesená",J477,0)</f>
        <v>0</v>
      </c>
      <c r="BI477" s="144">
        <f>IF(N477="nulová",J477,0)</f>
        <v>0</v>
      </c>
      <c r="BJ477" s="17" t="s">
        <v>85</v>
      </c>
      <c r="BK477" s="144">
        <f>ROUND(I477*H477,2)</f>
        <v>0</v>
      </c>
      <c r="BL477" s="17" t="s">
        <v>323</v>
      </c>
      <c r="BM477" s="143" t="s">
        <v>847</v>
      </c>
    </row>
    <row r="478" spans="2:65" s="12" customFormat="1" ht="11.25">
      <c r="B478" s="154"/>
      <c r="D478" s="145" t="s">
        <v>181</v>
      </c>
      <c r="E478" s="155" t="s">
        <v>1</v>
      </c>
      <c r="F478" s="156" t="s">
        <v>848</v>
      </c>
      <c r="H478" s="157">
        <v>50.54</v>
      </c>
      <c r="I478" s="158"/>
      <c r="L478" s="154"/>
      <c r="M478" s="159"/>
      <c r="T478" s="160"/>
      <c r="AT478" s="155" t="s">
        <v>181</v>
      </c>
      <c r="AU478" s="155" t="s">
        <v>87</v>
      </c>
      <c r="AV478" s="12" t="s">
        <v>87</v>
      </c>
      <c r="AW478" s="12" t="s">
        <v>32</v>
      </c>
      <c r="AX478" s="12" t="s">
        <v>77</v>
      </c>
      <c r="AY478" s="155" t="s">
        <v>134</v>
      </c>
    </row>
    <row r="479" spans="2:65" s="12" customFormat="1" ht="11.25">
      <c r="B479" s="154"/>
      <c r="D479" s="145" t="s">
        <v>181</v>
      </c>
      <c r="E479" s="155" t="s">
        <v>1</v>
      </c>
      <c r="F479" s="156" t="s">
        <v>849</v>
      </c>
      <c r="H479" s="157">
        <v>11.76</v>
      </c>
      <c r="I479" s="158"/>
      <c r="L479" s="154"/>
      <c r="M479" s="159"/>
      <c r="T479" s="160"/>
      <c r="AT479" s="155" t="s">
        <v>181</v>
      </c>
      <c r="AU479" s="155" t="s">
        <v>87</v>
      </c>
      <c r="AV479" s="12" t="s">
        <v>87</v>
      </c>
      <c r="AW479" s="12" t="s">
        <v>32</v>
      </c>
      <c r="AX479" s="12" t="s">
        <v>77</v>
      </c>
      <c r="AY479" s="155" t="s">
        <v>134</v>
      </c>
    </row>
    <row r="480" spans="2:65" s="12" customFormat="1" ht="11.25">
      <c r="B480" s="154"/>
      <c r="D480" s="145" t="s">
        <v>181</v>
      </c>
      <c r="E480" s="155" t="s">
        <v>1</v>
      </c>
      <c r="F480" s="156" t="s">
        <v>850</v>
      </c>
      <c r="H480" s="157">
        <v>26.04</v>
      </c>
      <c r="I480" s="158"/>
      <c r="L480" s="154"/>
      <c r="M480" s="159"/>
      <c r="T480" s="160"/>
      <c r="AT480" s="155" t="s">
        <v>181</v>
      </c>
      <c r="AU480" s="155" t="s">
        <v>87</v>
      </c>
      <c r="AV480" s="12" t="s">
        <v>87</v>
      </c>
      <c r="AW480" s="12" t="s">
        <v>32</v>
      </c>
      <c r="AX480" s="12" t="s">
        <v>77</v>
      </c>
      <c r="AY480" s="155" t="s">
        <v>134</v>
      </c>
    </row>
    <row r="481" spans="2:65" s="13" customFormat="1" ht="11.25">
      <c r="B481" s="161"/>
      <c r="D481" s="145" t="s">
        <v>181</v>
      </c>
      <c r="E481" s="162" t="s">
        <v>1</v>
      </c>
      <c r="F481" s="163" t="s">
        <v>184</v>
      </c>
      <c r="H481" s="164">
        <v>88.34</v>
      </c>
      <c r="I481" s="165"/>
      <c r="L481" s="161"/>
      <c r="M481" s="166"/>
      <c r="T481" s="167"/>
      <c r="AT481" s="162" t="s">
        <v>181</v>
      </c>
      <c r="AU481" s="162" t="s">
        <v>87</v>
      </c>
      <c r="AV481" s="13" t="s">
        <v>155</v>
      </c>
      <c r="AW481" s="13" t="s">
        <v>32</v>
      </c>
      <c r="AX481" s="13" t="s">
        <v>85</v>
      </c>
      <c r="AY481" s="162" t="s">
        <v>134</v>
      </c>
    </row>
    <row r="482" spans="2:65" s="1" customFormat="1" ht="16.5" customHeight="1">
      <c r="B482" s="32"/>
      <c r="C482" s="132" t="s">
        <v>851</v>
      </c>
      <c r="D482" s="132" t="s">
        <v>137</v>
      </c>
      <c r="E482" s="133" t="s">
        <v>852</v>
      </c>
      <c r="F482" s="134" t="s">
        <v>853</v>
      </c>
      <c r="G482" s="135" t="s">
        <v>179</v>
      </c>
      <c r="H482" s="136">
        <v>4.7510000000000003</v>
      </c>
      <c r="I482" s="137"/>
      <c r="J482" s="138">
        <f>ROUND(I482*H482,2)</f>
        <v>0</v>
      </c>
      <c r="K482" s="134" t="s">
        <v>170</v>
      </c>
      <c r="L482" s="32"/>
      <c r="M482" s="139" t="s">
        <v>1</v>
      </c>
      <c r="N482" s="140" t="s">
        <v>42</v>
      </c>
      <c r="P482" s="141">
        <f>O482*H482</f>
        <v>0</v>
      </c>
      <c r="Q482" s="141">
        <v>1.89E-3</v>
      </c>
      <c r="R482" s="141">
        <f>Q482*H482</f>
        <v>8.9793900000000003E-3</v>
      </c>
      <c r="S482" s="141">
        <v>0</v>
      </c>
      <c r="T482" s="142">
        <f>S482*H482</f>
        <v>0</v>
      </c>
      <c r="AR482" s="143" t="s">
        <v>323</v>
      </c>
      <c r="AT482" s="143" t="s">
        <v>137</v>
      </c>
      <c r="AU482" s="143" t="s">
        <v>87</v>
      </c>
      <c r="AY482" s="17" t="s">
        <v>134</v>
      </c>
      <c r="BE482" s="144">
        <f>IF(N482="základní",J482,0)</f>
        <v>0</v>
      </c>
      <c r="BF482" s="144">
        <f>IF(N482="snížená",J482,0)</f>
        <v>0</v>
      </c>
      <c r="BG482" s="144">
        <f>IF(N482="zákl. přenesená",J482,0)</f>
        <v>0</v>
      </c>
      <c r="BH482" s="144">
        <f>IF(N482="sníž. přenesená",J482,0)</f>
        <v>0</v>
      </c>
      <c r="BI482" s="144">
        <f>IF(N482="nulová",J482,0)</f>
        <v>0</v>
      </c>
      <c r="BJ482" s="17" t="s">
        <v>85</v>
      </c>
      <c r="BK482" s="144">
        <f>ROUND(I482*H482,2)</f>
        <v>0</v>
      </c>
      <c r="BL482" s="17" t="s">
        <v>323</v>
      </c>
      <c r="BM482" s="143" t="s">
        <v>854</v>
      </c>
    </row>
    <row r="483" spans="2:65" s="12" customFormat="1" ht="11.25">
      <c r="B483" s="154"/>
      <c r="D483" s="145" t="s">
        <v>181</v>
      </c>
      <c r="E483" s="155" t="s">
        <v>1</v>
      </c>
      <c r="F483" s="156" t="s">
        <v>855</v>
      </c>
      <c r="H483" s="157">
        <v>4.7510000000000003</v>
      </c>
      <c r="I483" s="158"/>
      <c r="L483" s="154"/>
      <c r="M483" s="159"/>
      <c r="T483" s="160"/>
      <c r="AT483" s="155" t="s">
        <v>181</v>
      </c>
      <c r="AU483" s="155" t="s">
        <v>87</v>
      </c>
      <c r="AV483" s="12" t="s">
        <v>87</v>
      </c>
      <c r="AW483" s="12" t="s">
        <v>32</v>
      </c>
      <c r="AX483" s="12" t="s">
        <v>85</v>
      </c>
      <c r="AY483" s="155" t="s">
        <v>134</v>
      </c>
    </row>
    <row r="484" spans="2:65" s="1" customFormat="1" ht="16.5" customHeight="1">
      <c r="B484" s="32"/>
      <c r="C484" s="132" t="s">
        <v>856</v>
      </c>
      <c r="D484" s="132" t="s">
        <v>137</v>
      </c>
      <c r="E484" s="133" t="s">
        <v>857</v>
      </c>
      <c r="F484" s="134" t="s">
        <v>858</v>
      </c>
      <c r="G484" s="135" t="s">
        <v>383</v>
      </c>
      <c r="H484" s="136">
        <v>133</v>
      </c>
      <c r="I484" s="137"/>
      <c r="J484" s="138">
        <f>ROUND(I484*H484,2)</f>
        <v>0</v>
      </c>
      <c r="K484" s="134" t="s">
        <v>170</v>
      </c>
      <c r="L484" s="32"/>
      <c r="M484" s="139" t="s">
        <v>1</v>
      </c>
      <c r="N484" s="140" t="s">
        <v>42</v>
      </c>
      <c r="P484" s="141">
        <f>O484*H484</f>
        <v>0</v>
      </c>
      <c r="Q484" s="141">
        <v>0</v>
      </c>
      <c r="R484" s="141">
        <f>Q484*H484</f>
        <v>0</v>
      </c>
      <c r="S484" s="141">
        <v>0</v>
      </c>
      <c r="T484" s="142">
        <f>S484*H484</f>
        <v>0</v>
      </c>
      <c r="AR484" s="143" t="s">
        <v>323</v>
      </c>
      <c r="AT484" s="143" t="s">
        <v>137</v>
      </c>
      <c r="AU484" s="143" t="s">
        <v>87</v>
      </c>
      <c r="AY484" s="17" t="s">
        <v>134</v>
      </c>
      <c r="BE484" s="144">
        <f>IF(N484="základní",J484,0)</f>
        <v>0</v>
      </c>
      <c r="BF484" s="144">
        <f>IF(N484="snížená",J484,0)</f>
        <v>0</v>
      </c>
      <c r="BG484" s="144">
        <f>IF(N484="zákl. přenesená",J484,0)</f>
        <v>0</v>
      </c>
      <c r="BH484" s="144">
        <f>IF(N484="sníž. přenesená",J484,0)</f>
        <v>0</v>
      </c>
      <c r="BI484" s="144">
        <f>IF(N484="nulová",J484,0)</f>
        <v>0</v>
      </c>
      <c r="BJ484" s="17" t="s">
        <v>85</v>
      </c>
      <c r="BK484" s="144">
        <f>ROUND(I484*H484,2)</f>
        <v>0</v>
      </c>
      <c r="BL484" s="17" t="s">
        <v>323</v>
      </c>
      <c r="BM484" s="143" t="s">
        <v>859</v>
      </c>
    </row>
    <row r="485" spans="2:65" s="12" customFormat="1" ht="11.25">
      <c r="B485" s="154"/>
      <c r="D485" s="145" t="s">
        <v>181</v>
      </c>
      <c r="E485" s="155" t="s">
        <v>1</v>
      </c>
      <c r="F485" s="156" t="s">
        <v>860</v>
      </c>
      <c r="H485" s="157">
        <v>133</v>
      </c>
      <c r="I485" s="158"/>
      <c r="L485" s="154"/>
      <c r="M485" s="159"/>
      <c r="T485" s="160"/>
      <c r="AT485" s="155" t="s">
        <v>181</v>
      </c>
      <c r="AU485" s="155" t="s">
        <v>87</v>
      </c>
      <c r="AV485" s="12" t="s">
        <v>87</v>
      </c>
      <c r="AW485" s="12" t="s">
        <v>32</v>
      </c>
      <c r="AX485" s="12" t="s">
        <v>85</v>
      </c>
      <c r="AY485" s="155" t="s">
        <v>134</v>
      </c>
    </row>
    <row r="486" spans="2:65" s="1" customFormat="1" ht="16.5" customHeight="1">
      <c r="B486" s="32"/>
      <c r="C486" s="132" t="s">
        <v>861</v>
      </c>
      <c r="D486" s="132" t="s">
        <v>137</v>
      </c>
      <c r="E486" s="133" t="s">
        <v>862</v>
      </c>
      <c r="F486" s="134" t="s">
        <v>863</v>
      </c>
      <c r="G486" s="135" t="s">
        <v>383</v>
      </c>
      <c r="H486" s="136">
        <v>76.099999999999994</v>
      </c>
      <c r="I486" s="137"/>
      <c r="J486" s="138">
        <f>ROUND(I486*H486,2)</f>
        <v>0</v>
      </c>
      <c r="K486" s="134" t="s">
        <v>170</v>
      </c>
      <c r="L486" s="32"/>
      <c r="M486" s="139" t="s">
        <v>1</v>
      </c>
      <c r="N486" s="140" t="s">
        <v>42</v>
      </c>
      <c r="P486" s="141">
        <f>O486*H486</f>
        <v>0</v>
      </c>
      <c r="Q486" s="141">
        <v>0</v>
      </c>
      <c r="R486" s="141">
        <f>Q486*H486</f>
        <v>0</v>
      </c>
      <c r="S486" s="141">
        <v>0</v>
      </c>
      <c r="T486" s="142">
        <f>S486*H486</f>
        <v>0</v>
      </c>
      <c r="AR486" s="143" t="s">
        <v>323</v>
      </c>
      <c r="AT486" s="143" t="s">
        <v>137</v>
      </c>
      <c r="AU486" s="143" t="s">
        <v>87</v>
      </c>
      <c r="AY486" s="17" t="s">
        <v>134</v>
      </c>
      <c r="BE486" s="144">
        <f>IF(N486="základní",J486,0)</f>
        <v>0</v>
      </c>
      <c r="BF486" s="144">
        <f>IF(N486="snížená",J486,0)</f>
        <v>0</v>
      </c>
      <c r="BG486" s="144">
        <f>IF(N486="zákl. přenesená",J486,0)</f>
        <v>0</v>
      </c>
      <c r="BH486" s="144">
        <f>IF(N486="sníž. přenesená",J486,0)</f>
        <v>0</v>
      </c>
      <c r="BI486" s="144">
        <f>IF(N486="nulová",J486,0)</f>
        <v>0</v>
      </c>
      <c r="BJ486" s="17" t="s">
        <v>85</v>
      </c>
      <c r="BK486" s="144">
        <f>ROUND(I486*H486,2)</f>
        <v>0</v>
      </c>
      <c r="BL486" s="17" t="s">
        <v>323</v>
      </c>
      <c r="BM486" s="143" t="s">
        <v>864</v>
      </c>
    </row>
    <row r="487" spans="2:65" s="12" customFormat="1" ht="11.25">
      <c r="B487" s="154"/>
      <c r="D487" s="145" t="s">
        <v>181</v>
      </c>
      <c r="E487" s="155" t="s">
        <v>1</v>
      </c>
      <c r="F487" s="156" t="s">
        <v>865</v>
      </c>
      <c r="H487" s="157">
        <v>21</v>
      </c>
      <c r="I487" s="158"/>
      <c r="L487" s="154"/>
      <c r="M487" s="159"/>
      <c r="T487" s="160"/>
      <c r="AT487" s="155" t="s">
        <v>181</v>
      </c>
      <c r="AU487" s="155" t="s">
        <v>87</v>
      </c>
      <c r="AV487" s="12" t="s">
        <v>87</v>
      </c>
      <c r="AW487" s="12" t="s">
        <v>32</v>
      </c>
      <c r="AX487" s="12" t="s">
        <v>77</v>
      </c>
      <c r="AY487" s="155" t="s">
        <v>134</v>
      </c>
    </row>
    <row r="488" spans="2:65" s="12" customFormat="1" ht="11.25">
      <c r="B488" s="154"/>
      <c r="D488" s="145" t="s">
        <v>181</v>
      </c>
      <c r="E488" s="155" t="s">
        <v>1</v>
      </c>
      <c r="F488" s="156" t="s">
        <v>866</v>
      </c>
      <c r="H488" s="157">
        <v>55.1</v>
      </c>
      <c r="I488" s="158"/>
      <c r="L488" s="154"/>
      <c r="M488" s="159"/>
      <c r="T488" s="160"/>
      <c r="AT488" s="155" t="s">
        <v>181</v>
      </c>
      <c r="AU488" s="155" t="s">
        <v>87</v>
      </c>
      <c r="AV488" s="12" t="s">
        <v>87</v>
      </c>
      <c r="AW488" s="12" t="s">
        <v>32</v>
      </c>
      <c r="AX488" s="12" t="s">
        <v>77</v>
      </c>
      <c r="AY488" s="155" t="s">
        <v>134</v>
      </c>
    </row>
    <row r="489" spans="2:65" s="13" customFormat="1" ht="11.25">
      <c r="B489" s="161"/>
      <c r="D489" s="145" t="s">
        <v>181</v>
      </c>
      <c r="E489" s="162" t="s">
        <v>1</v>
      </c>
      <c r="F489" s="163" t="s">
        <v>184</v>
      </c>
      <c r="H489" s="164">
        <v>76.099999999999994</v>
      </c>
      <c r="I489" s="165"/>
      <c r="L489" s="161"/>
      <c r="M489" s="166"/>
      <c r="T489" s="167"/>
      <c r="AT489" s="162" t="s">
        <v>181</v>
      </c>
      <c r="AU489" s="162" t="s">
        <v>87</v>
      </c>
      <c r="AV489" s="13" t="s">
        <v>155</v>
      </c>
      <c r="AW489" s="13" t="s">
        <v>32</v>
      </c>
      <c r="AX489" s="13" t="s">
        <v>85</v>
      </c>
      <c r="AY489" s="162" t="s">
        <v>134</v>
      </c>
    </row>
    <row r="490" spans="2:65" s="1" customFormat="1" ht="16.5" customHeight="1">
      <c r="B490" s="32"/>
      <c r="C490" s="132" t="s">
        <v>867</v>
      </c>
      <c r="D490" s="132" t="s">
        <v>137</v>
      </c>
      <c r="E490" s="133" t="s">
        <v>868</v>
      </c>
      <c r="F490" s="134" t="s">
        <v>869</v>
      </c>
      <c r="G490" s="135" t="s">
        <v>383</v>
      </c>
      <c r="H490" s="136">
        <v>61</v>
      </c>
      <c r="I490" s="137"/>
      <c r="J490" s="138">
        <f>ROUND(I490*H490,2)</f>
        <v>0</v>
      </c>
      <c r="K490" s="134" t="s">
        <v>170</v>
      </c>
      <c r="L490" s="32"/>
      <c r="M490" s="139" t="s">
        <v>1</v>
      </c>
      <c r="N490" s="140" t="s">
        <v>42</v>
      </c>
      <c r="P490" s="141">
        <f>O490*H490</f>
        <v>0</v>
      </c>
      <c r="Q490" s="141">
        <v>0</v>
      </c>
      <c r="R490" s="141">
        <f>Q490*H490</f>
        <v>0</v>
      </c>
      <c r="S490" s="141">
        <v>0</v>
      </c>
      <c r="T490" s="142">
        <f>S490*H490</f>
        <v>0</v>
      </c>
      <c r="AR490" s="143" t="s">
        <v>323</v>
      </c>
      <c r="AT490" s="143" t="s">
        <v>137</v>
      </c>
      <c r="AU490" s="143" t="s">
        <v>87</v>
      </c>
      <c r="AY490" s="17" t="s">
        <v>134</v>
      </c>
      <c r="BE490" s="144">
        <f>IF(N490="základní",J490,0)</f>
        <v>0</v>
      </c>
      <c r="BF490" s="144">
        <f>IF(N490="snížená",J490,0)</f>
        <v>0</v>
      </c>
      <c r="BG490" s="144">
        <f>IF(N490="zákl. přenesená",J490,0)</f>
        <v>0</v>
      </c>
      <c r="BH490" s="144">
        <f>IF(N490="sníž. přenesená",J490,0)</f>
        <v>0</v>
      </c>
      <c r="BI490" s="144">
        <f>IF(N490="nulová",J490,0)</f>
        <v>0</v>
      </c>
      <c r="BJ490" s="17" t="s">
        <v>85</v>
      </c>
      <c r="BK490" s="144">
        <f>ROUND(I490*H490,2)</f>
        <v>0</v>
      </c>
      <c r="BL490" s="17" t="s">
        <v>323</v>
      </c>
      <c r="BM490" s="143" t="s">
        <v>870</v>
      </c>
    </row>
    <row r="491" spans="2:65" s="12" customFormat="1" ht="11.25">
      <c r="B491" s="154"/>
      <c r="D491" s="145" t="s">
        <v>181</v>
      </c>
      <c r="E491" s="155" t="s">
        <v>1</v>
      </c>
      <c r="F491" s="156" t="s">
        <v>871</v>
      </c>
      <c r="H491" s="157">
        <v>61</v>
      </c>
      <c r="I491" s="158"/>
      <c r="L491" s="154"/>
      <c r="M491" s="159"/>
      <c r="T491" s="160"/>
      <c r="AT491" s="155" t="s">
        <v>181</v>
      </c>
      <c r="AU491" s="155" t="s">
        <v>87</v>
      </c>
      <c r="AV491" s="12" t="s">
        <v>87</v>
      </c>
      <c r="AW491" s="12" t="s">
        <v>32</v>
      </c>
      <c r="AX491" s="12" t="s">
        <v>85</v>
      </c>
      <c r="AY491" s="155" t="s">
        <v>134</v>
      </c>
    </row>
    <row r="492" spans="2:65" s="1" customFormat="1" ht="16.5" customHeight="1">
      <c r="B492" s="32"/>
      <c r="C492" s="174" t="s">
        <v>872</v>
      </c>
      <c r="D492" s="174" t="s">
        <v>420</v>
      </c>
      <c r="E492" s="175" t="s">
        <v>873</v>
      </c>
      <c r="F492" s="176" t="s">
        <v>874</v>
      </c>
      <c r="G492" s="177" t="s">
        <v>179</v>
      </c>
      <c r="H492" s="178">
        <v>4.5529999999999999</v>
      </c>
      <c r="I492" s="179"/>
      <c r="J492" s="180">
        <f>ROUND(I492*H492,2)</f>
        <v>0</v>
      </c>
      <c r="K492" s="176" t="s">
        <v>170</v>
      </c>
      <c r="L492" s="181"/>
      <c r="M492" s="182" t="s">
        <v>1</v>
      </c>
      <c r="N492" s="183" t="s">
        <v>42</v>
      </c>
      <c r="P492" s="141">
        <f>O492*H492</f>
        <v>0</v>
      </c>
      <c r="Q492" s="141">
        <v>0.55000000000000004</v>
      </c>
      <c r="R492" s="141">
        <f>Q492*H492</f>
        <v>2.5041500000000001</v>
      </c>
      <c r="S492" s="141">
        <v>0</v>
      </c>
      <c r="T492" s="142">
        <f>S492*H492</f>
        <v>0</v>
      </c>
      <c r="AR492" s="143" t="s">
        <v>409</v>
      </c>
      <c r="AT492" s="143" t="s">
        <v>420</v>
      </c>
      <c r="AU492" s="143" t="s">
        <v>87</v>
      </c>
      <c r="AY492" s="17" t="s">
        <v>134</v>
      </c>
      <c r="BE492" s="144">
        <f>IF(N492="základní",J492,0)</f>
        <v>0</v>
      </c>
      <c r="BF492" s="144">
        <f>IF(N492="snížená",J492,0)</f>
        <v>0</v>
      </c>
      <c r="BG492" s="144">
        <f>IF(N492="zákl. přenesená",J492,0)</f>
        <v>0</v>
      </c>
      <c r="BH492" s="144">
        <f>IF(N492="sníž. přenesená",J492,0)</f>
        <v>0</v>
      </c>
      <c r="BI492" s="144">
        <f>IF(N492="nulová",J492,0)</f>
        <v>0</v>
      </c>
      <c r="BJ492" s="17" t="s">
        <v>85</v>
      </c>
      <c r="BK492" s="144">
        <f>ROUND(I492*H492,2)</f>
        <v>0</v>
      </c>
      <c r="BL492" s="17" t="s">
        <v>323</v>
      </c>
      <c r="BM492" s="143" t="s">
        <v>875</v>
      </c>
    </row>
    <row r="493" spans="2:65" s="12" customFormat="1" ht="11.25">
      <c r="B493" s="154"/>
      <c r="D493" s="145" t="s">
        <v>181</v>
      </c>
      <c r="E493" s="155" t="s">
        <v>1</v>
      </c>
      <c r="F493" s="156" t="s">
        <v>876</v>
      </c>
      <c r="H493" s="157">
        <v>1.024</v>
      </c>
      <c r="I493" s="158"/>
      <c r="L493" s="154"/>
      <c r="M493" s="159"/>
      <c r="T493" s="160"/>
      <c r="AT493" s="155" t="s">
        <v>181</v>
      </c>
      <c r="AU493" s="155" t="s">
        <v>87</v>
      </c>
      <c r="AV493" s="12" t="s">
        <v>87</v>
      </c>
      <c r="AW493" s="12" t="s">
        <v>32</v>
      </c>
      <c r="AX493" s="12" t="s">
        <v>77</v>
      </c>
      <c r="AY493" s="155" t="s">
        <v>134</v>
      </c>
    </row>
    <row r="494" spans="2:65" s="12" customFormat="1" ht="11.25">
      <c r="B494" s="154"/>
      <c r="D494" s="145" t="s">
        <v>181</v>
      </c>
      <c r="E494" s="155" t="s">
        <v>1</v>
      </c>
      <c r="F494" s="156" t="s">
        <v>877</v>
      </c>
      <c r="H494" s="157">
        <v>0.45300000000000001</v>
      </c>
      <c r="I494" s="158"/>
      <c r="L494" s="154"/>
      <c r="M494" s="159"/>
      <c r="T494" s="160"/>
      <c r="AT494" s="155" t="s">
        <v>181</v>
      </c>
      <c r="AU494" s="155" t="s">
        <v>87</v>
      </c>
      <c r="AV494" s="12" t="s">
        <v>87</v>
      </c>
      <c r="AW494" s="12" t="s">
        <v>32</v>
      </c>
      <c r="AX494" s="12" t="s">
        <v>77</v>
      </c>
      <c r="AY494" s="155" t="s">
        <v>134</v>
      </c>
    </row>
    <row r="495" spans="2:65" s="12" customFormat="1" ht="11.25">
      <c r="B495" s="154"/>
      <c r="D495" s="145" t="s">
        <v>181</v>
      </c>
      <c r="E495" s="155" t="s">
        <v>1</v>
      </c>
      <c r="F495" s="156" t="s">
        <v>878</v>
      </c>
      <c r="H495" s="157">
        <v>1.3580000000000001</v>
      </c>
      <c r="I495" s="158"/>
      <c r="L495" s="154"/>
      <c r="M495" s="159"/>
      <c r="T495" s="160"/>
      <c r="AT495" s="155" t="s">
        <v>181</v>
      </c>
      <c r="AU495" s="155" t="s">
        <v>87</v>
      </c>
      <c r="AV495" s="12" t="s">
        <v>87</v>
      </c>
      <c r="AW495" s="12" t="s">
        <v>32</v>
      </c>
      <c r="AX495" s="12" t="s">
        <v>77</v>
      </c>
      <c r="AY495" s="155" t="s">
        <v>134</v>
      </c>
    </row>
    <row r="496" spans="2:65" s="12" customFormat="1" ht="11.25">
      <c r="B496" s="154"/>
      <c r="D496" s="145" t="s">
        <v>181</v>
      </c>
      <c r="E496" s="155" t="s">
        <v>1</v>
      </c>
      <c r="F496" s="156" t="s">
        <v>879</v>
      </c>
      <c r="H496" s="157">
        <v>1.718</v>
      </c>
      <c r="I496" s="158"/>
      <c r="L496" s="154"/>
      <c r="M496" s="159"/>
      <c r="T496" s="160"/>
      <c r="AT496" s="155" t="s">
        <v>181</v>
      </c>
      <c r="AU496" s="155" t="s">
        <v>87</v>
      </c>
      <c r="AV496" s="12" t="s">
        <v>87</v>
      </c>
      <c r="AW496" s="12" t="s">
        <v>32</v>
      </c>
      <c r="AX496" s="12" t="s">
        <v>77</v>
      </c>
      <c r="AY496" s="155" t="s">
        <v>134</v>
      </c>
    </row>
    <row r="497" spans="2:65" s="13" customFormat="1" ht="11.25">
      <c r="B497" s="161"/>
      <c r="D497" s="145" t="s">
        <v>181</v>
      </c>
      <c r="E497" s="162" t="s">
        <v>1</v>
      </c>
      <c r="F497" s="163" t="s">
        <v>184</v>
      </c>
      <c r="H497" s="164">
        <v>4.5529999999999999</v>
      </c>
      <c r="I497" s="165"/>
      <c r="L497" s="161"/>
      <c r="M497" s="166"/>
      <c r="T497" s="167"/>
      <c r="AT497" s="162" t="s">
        <v>181</v>
      </c>
      <c r="AU497" s="162" t="s">
        <v>87</v>
      </c>
      <c r="AV497" s="13" t="s">
        <v>155</v>
      </c>
      <c r="AW497" s="13" t="s">
        <v>32</v>
      </c>
      <c r="AX497" s="13" t="s">
        <v>85</v>
      </c>
      <c r="AY497" s="162" t="s">
        <v>134</v>
      </c>
    </row>
    <row r="498" spans="2:65" s="1" customFormat="1" ht="21.75" customHeight="1">
      <c r="B498" s="32"/>
      <c r="C498" s="132" t="s">
        <v>880</v>
      </c>
      <c r="D498" s="132" t="s">
        <v>137</v>
      </c>
      <c r="E498" s="133" t="s">
        <v>881</v>
      </c>
      <c r="F498" s="134" t="s">
        <v>882</v>
      </c>
      <c r="G498" s="135" t="s">
        <v>169</v>
      </c>
      <c r="H498" s="136">
        <v>248</v>
      </c>
      <c r="I498" s="137"/>
      <c r="J498" s="138">
        <f>ROUND(I498*H498,2)</f>
        <v>0</v>
      </c>
      <c r="K498" s="134" t="s">
        <v>170</v>
      </c>
      <c r="L498" s="32"/>
      <c r="M498" s="139" t="s">
        <v>1</v>
      </c>
      <c r="N498" s="140" t="s">
        <v>42</v>
      </c>
      <c r="P498" s="141">
        <f>O498*H498</f>
        <v>0</v>
      </c>
      <c r="Q498" s="141">
        <v>1.423E-2</v>
      </c>
      <c r="R498" s="141">
        <f>Q498*H498</f>
        <v>3.5290399999999997</v>
      </c>
      <c r="S498" s="141">
        <v>0</v>
      </c>
      <c r="T498" s="142">
        <f>S498*H498</f>
        <v>0</v>
      </c>
      <c r="AR498" s="143" t="s">
        <v>323</v>
      </c>
      <c r="AT498" s="143" t="s">
        <v>137</v>
      </c>
      <c r="AU498" s="143" t="s">
        <v>87</v>
      </c>
      <c r="AY498" s="17" t="s">
        <v>134</v>
      </c>
      <c r="BE498" s="144">
        <f>IF(N498="základní",J498,0)</f>
        <v>0</v>
      </c>
      <c r="BF498" s="144">
        <f>IF(N498="snížená",J498,0)</f>
        <v>0</v>
      </c>
      <c r="BG498" s="144">
        <f>IF(N498="zákl. přenesená",J498,0)</f>
        <v>0</v>
      </c>
      <c r="BH498" s="144">
        <f>IF(N498="sníž. přenesená",J498,0)</f>
        <v>0</v>
      </c>
      <c r="BI498" s="144">
        <f>IF(N498="nulová",J498,0)</f>
        <v>0</v>
      </c>
      <c r="BJ498" s="17" t="s">
        <v>85</v>
      </c>
      <c r="BK498" s="144">
        <f>ROUND(I498*H498,2)</f>
        <v>0</v>
      </c>
      <c r="BL498" s="17" t="s">
        <v>323</v>
      </c>
      <c r="BM498" s="143" t="s">
        <v>883</v>
      </c>
    </row>
    <row r="499" spans="2:65" s="1" customFormat="1" ht="21.75" customHeight="1">
      <c r="B499" s="32"/>
      <c r="C499" s="132" t="s">
        <v>884</v>
      </c>
      <c r="D499" s="132" t="s">
        <v>137</v>
      </c>
      <c r="E499" s="133" t="s">
        <v>885</v>
      </c>
      <c r="F499" s="134" t="s">
        <v>886</v>
      </c>
      <c r="G499" s="135" t="s">
        <v>169</v>
      </c>
      <c r="H499" s="136">
        <v>7.5</v>
      </c>
      <c r="I499" s="137"/>
      <c r="J499" s="138">
        <f>ROUND(I499*H499,2)</f>
        <v>0</v>
      </c>
      <c r="K499" s="134" t="s">
        <v>170</v>
      </c>
      <c r="L499" s="32"/>
      <c r="M499" s="139" t="s">
        <v>1</v>
      </c>
      <c r="N499" s="140" t="s">
        <v>42</v>
      </c>
      <c r="P499" s="141">
        <f>O499*H499</f>
        <v>0</v>
      </c>
      <c r="Q499" s="141">
        <v>0</v>
      </c>
      <c r="R499" s="141">
        <f>Q499*H499</f>
        <v>0</v>
      </c>
      <c r="S499" s="141">
        <v>0</v>
      </c>
      <c r="T499" s="142">
        <f>S499*H499</f>
        <v>0</v>
      </c>
      <c r="AR499" s="143" t="s">
        <v>323</v>
      </c>
      <c r="AT499" s="143" t="s">
        <v>137</v>
      </c>
      <c r="AU499" s="143" t="s">
        <v>87</v>
      </c>
      <c r="AY499" s="17" t="s">
        <v>134</v>
      </c>
      <c r="BE499" s="144">
        <f>IF(N499="základní",J499,0)</f>
        <v>0</v>
      </c>
      <c r="BF499" s="144">
        <f>IF(N499="snížená",J499,0)</f>
        <v>0</v>
      </c>
      <c r="BG499" s="144">
        <f>IF(N499="zákl. přenesená",J499,0)</f>
        <v>0</v>
      </c>
      <c r="BH499" s="144">
        <f>IF(N499="sníž. přenesená",J499,0)</f>
        <v>0</v>
      </c>
      <c r="BI499" s="144">
        <f>IF(N499="nulová",J499,0)</f>
        <v>0</v>
      </c>
      <c r="BJ499" s="17" t="s">
        <v>85</v>
      </c>
      <c r="BK499" s="144">
        <f>ROUND(I499*H499,2)</f>
        <v>0</v>
      </c>
      <c r="BL499" s="17" t="s">
        <v>323</v>
      </c>
      <c r="BM499" s="143" t="s">
        <v>887</v>
      </c>
    </row>
    <row r="500" spans="2:65" s="12" customFormat="1" ht="11.25">
      <c r="B500" s="154"/>
      <c r="D500" s="145" t="s">
        <v>181</v>
      </c>
      <c r="E500" s="155" t="s">
        <v>1</v>
      </c>
      <c r="F500" s="156" t="s">
        <v>727</v>
      </c>
      <c r="H500" s="157">
        <v>7.5</v>
      </c>
      <c r="I500" s="158"/>
      <c r="L500" s="154"/>
      <c r="M500" s="159"/>
      <c r="T500" s="160"/>
      <c r="AT500" s="155" t="s">
        <v>181</v>
      </c>
      <c r="AU500" s="155" t="s">
        <v>87</v>
      </c>
      <c r="AV500" s="12" t="s">
        <v>87</v>
      </c>
      <c r="AW500" s="12" t="s">
        <v>32</v>
      </c>
      <c r="AX500" s="12" t="s">
        <v>85</v>
      </c>
      <c r="AY500" s="155" t="s">
        <v>134</v>
      </c>
    </row>
    <row r="501" spans="2:65" s="1" customFormat="1" ht="16.5" customHeight="1">
      <c r="B501" s="32"/>
      <c r="C501" s="174" t="s">
        <v>888</v>
      </c>
      <c r="D501" s="174" t="s">
        <v>420</v>
      </c>
      <c r="E501" s="175" t="s">
        <v>889</v>
      </c>
      <c r="F501" s="176" t="s">
        <v>890</v>
      </c>
      <c r="G501" s="177" t="s">
        <v>179</v>
      </c>
      <c r="H501" s="178">
        <v>0.19800000000000001</v>
      </c>
      <c r="I501" s="179"/>
      <c r="J501" s="180">
        <f>ROUND(I501*H501,2)</f>
        <v>0</v>
      </c>
      <c r="K501" s="176" t="s">
        <v>170</v>
      </c>
      <c r="L501" s="181"/>
      <c r="M501" s="182" t="s">
        <v>1</v>
      </c>
      <c r="N501" s="183" t="s">
        <v>42</v>
      </c>
      <c r="P501" s="141">
        <f>O501*H501</f>
        <v>0</v>
      </c>
      <c r="Q501" s="141">
        <v>0.55000000000000004</v>
      </c>
      <c r="R501" s="141">
        <f>Q501*H501</f>
        <v>0.10890000000000001</v>
      </c>
      <c r="S501" s="141">
        <v>0</v>
      </c>
      <c r="T501" s="142">
        <f>S501*H501</f>
        <v>0</v>
      </c>
      <c r="AR501" s="143" t="s">
        <v>409</v>
      </c>
      <c r="AT501" s="143" t="s">
        <v>420</v>
      </c>
      <c r="AU501" s="143" t="s">
        <v>87</v>
      </c>
      <c r="AY501" s="17" t="s">
        <v>134</v>
      </c>
      <c r="BE501" s="144">
        <f>IF(N501="základní",J501,0)</f>
        <v>0</v>
      </c>
      <c r="BF501" s="144">
        <f>IF(N501="snížená",J501,0)</f>
        <v>0</v>
      </c>
      <c r="BG501" s="144">
        <f>IF(N501="zákl. přenesená",J501,0)</f>
        <v>0</v>
      </c>
      <c r="BH501" s="144">
        <f>IF(N501="sníž. přenesená",J501,0)</f>
        <v>0</v>
      </c>
      <c r="BI501" s="144">
        <f>IF(N501="nulová",J501,0)</f>
        <v>0</v>
      </c>
      <c r="BJ501" s="17" t="s">
        <v>85</v>
      </c>
      <c r="BK501" s="144">
        <f>ROUND(I501*H501,2)</f>
        <v>0</v>
      </c>
      <c r="BL501" s="17" t="s">
        <v>323</v>
      </c>
      <c r="BM501" s="143" t="s">
        <v>891</v>
      </c>
    </row>
    <row r="502" spans="2:65" s="12" customFormat="1" ht="11.25">
      <c r="B502" s="154"/>
      <c r="D502" s="145" t="s">
        <v>181</v>
      </c>
      <c r="E502" s="155" t="s">
        <v>1</v>
      </c>
      <c r="F502" s="156" t="s">
        <v>892</v>
      </c>
      <c r="H502" s="157">
        <v>0.19800000000000001</v>
      </c>
      <c r="I502" s="158"/>
      <c r="L502" s="154"/>
      <c r="M502" s="159"/>
      <c r="T502" s="160"/>
      <c r="AT502" s="155" t="s">
        <v>181</v>
      </c>
      <c r="AU502" s="155" t="s">
        <v>87</v>
      </c>
      <c r="AV502" s="12" t="s">
        <v>87</v>
      </c>
      <c r="AW502" s="12" t="s">
        <v>32</v>
      </c>
      <c r="AX502" s="12" t="s">
        <v>85</v>
      </c>
      <c r="AY502" s="155" t="s">
        <v>134</v>
      </c>
    </row>
    <row r="503" spans="2:65" s="1" customFormat="1" ht="21.75" customHeight="1">
      <c r="B503" s="32"/>
      <c r="C503" s="132" t="s">
        <v>893</v>
      </c>
      <c r="D503" s="132" t="s">
        <v>137</v>
      </c>
      <c r="E503" s="133" t="s">
        <v>894</v>
      </c>
      <c r="F503" s="134" t="s">
        <v>895</v>
      </c>
      <c r="G503" s="135" t="s">
        <v>169</v>
      </c>
      <c r="H503" s="136">
        <v>248</v>
      </c>
      <c r="I503" s="137"/>
      <c r="J503" s="138">
        <f>ROUND(I503*H503,2)</f>
        <v>0</v>
      </c>
      <c r="K503" s="134" t="s">
        <v>170</v>
      </c>
      <c r="L503" s="32"/>
      <c r="M503" s="139" t="s">
        <v>1</v>
      </c>
      <c r="N503" s="140" t="s">
        <v>42</v>
      </c>
      <c r="P503" s="141">
        <f>O503*H503</f>
        <v>0</v>
      </c>
      <c r="Q503" s="141">
        <v>0</v>
      </c>
      <c r="R503" s="141">
        <f>Q503*H503</f>
        <v>0</v>
      </c>
      <c r="S503" s="141">
        <v>0</v>
      </c>
      <c r="T503" s="142">
        <f>S503*H503</f>
        <v>0</v>
      </c>
      <c r="AR503" s="143" t="s">
        <v>323</v>
      </c>
      <c r="AT503" s="143" t="s">
        <v>137</v>
      </c>
      <c r="AU503" s="143" t="s">
        <v>87</v>
      </c>
      <c r="AY503" s="17" t="s">
        <v>134</v>
      </c>
      <c r="BE503" s="144">
        <f>IF(N503="základní",J503,0)</f>
        <v>0</v>
      </c>
      <c r="BF503" s="144">
        <f>IF(N503="snížená",J503,0)</f>
        <v>0</v>
      </c>
      <c r="BG503" s="144">
        <f>IF(N503="zákl. přenesená",J503,0)</f>
        <v>0</v>
      </c>
      <c r="BH503" s="144">
        <f>IF(N503="sníž. přenesená",J503,0)</f>
        <v>0</v>
      </c>
      <c r="BI503" s="144">
        <f>IF(N503="nulová",J503,0)</f>
        <v>0</v>
      </c>
      <c r="BJ503" s="17" t="s">
        <v>85</v>
      </c>
      <c r="BK503" s="144">
        <f>ROUND(I503*H503,2)</f>
        <v>0</v>
      </c>
      <c r="BL503" s="17" t="s">
        <v>323</v>
      </c>
      <c r="BM503" s="143" t="s">
        <v>896</v>
      </c>
    </row>
    <row r="504" spans="2:65" s="1" customFormat="1" ht="16.5" customHeight="1">
      <c r="B504" s="32"/>
      <c r="C504" s="174" t="s">
        <v>897</v>
      </c>
      <c r="D504" s="174" t="s">
        <v>420</v>
      </c>
      <c r="E504" s="175" t="s">
        <v>898</v>
      </c>
      <c r="F504" s="176" t="s">
        <v>899</v>
      </c>
      <c r="G504" s="177" t="s">
        <v>179</v>
      </c>
      <c r="H504" s="178">
        <v>2.1909999999999998</v>
      </c>
      <c r="I504" s="179"/>
      <c r="J504" s="180">
        <f>ROUND(I504*H504,2)</f>
        <v>0</v>
      </c>
      <c r="K504" s="176" t="s">
        <v>170</v>
      </c>
      <c r="L504" s="181"/>
      <c r="M504" s="182" t="s">
        <v>1</v>
      </c>
      <c r="N504" s="183" t="s">
        <v>42</v>
      </c>
      <c r="P504" s="141">
        <f>O504*H504</f>
        <v>0</v>
      </c>
      <c r="Q504" s="141">
        <v>0.55000000000000004</v>
      </c>
      <c r="R504" s="141">
        <f>Q504*H504</f>
        <v>1.20505</v>
      </c>
      <c r="S504" s="141">
        <v>0</v>
      </c>
      <c r="T504" s="142">
        <f>S504*H504</f>
        <v>0</v>
      </c>
      <c r="AR504" s="143" t="s">
        <v>409</v>
      </c>
      <c r="AT504" s="143" t="s">
        <v>420</v>
      </c>
      <c r="AU504" s="143" t="s">
        <v>87</v>
      </c>
      <c r="AY504" s="17" t="s">
        <v>134</v>
      </c>
      <c r="BE504" s="144">
        <f>IF(N504="základní",J504,0)</f>
        <v>0</v>
      </c>
      <c r="BF504" s="144">
        <f>IF(N504="snížená",J504,0)</f>
        <v>0</v>
      </c>
      <c r="BG504" s="144">
        <f>IF(N504="zákl. přenesená",J504,0)</f>
        <v>0</v>
      </c>
      <c r="BH504" s="144">
        <f>IF(N504="sníž. přenesená",J504,0)</f>
        <v>0</v>
      </c>
      <c r="BI504" s="144">
        <f>IF(N504="nulová",J504,0)</f>
        <v>0</v>
      </c>
      <c r="BJ504" s="17" t="s">
        <v>85</v>
      </c>
      <c r="BK504" s="144">
        <f>ROUND(I504*H504,2)</f>
        <v>0</v>
      </c>
      <c r="BL504" s="17" t="s">
        <v>323</v>
      </c>
      <c r="BM504" s="143" t="s">
        <v>900</v>
      </c>
    </row>
    <row r="505" spans="2:65" s="12" customFormat="1" ht="11.25">
      <c r="B505" s="154"/>
      <c r="D505" s="145" t="s">
        <v>181</v>
      </c>
      <c r="E505" s="155" t="s">
        <v>1</v>
      </c>
      <c r="F505" s="156" t="s">
        <v>901</v>
      </c>
      <c r="H505" s="157">
        <v>2.1909999999999998</v>
      </c>
      <c r="I505" s="158"/>
      <c r="L505" s="154"/>
      <c r="M505" s="159"/>
      <c r="T505" s="160"/>
      <c r="AT505" s="155" t="s">
        <v>181</v>
      </c>
      <c r="AU505" s="155" t="s">
        <v>87</v>
      </c>
      <c r="AV505" s="12" t="s">
        <v>87</v>
      </c>
      <c r="AW505" s="12" t="s">
        <v>32</v>
      </c>
      <c r="AX505" s="12" t="s">
        <v>85</v>
      </c>
      <c r="AY505" s="155" t="s">
        <v>134</v>
      </c>
    </row>
    <row r="506" spans="2:65" s="1" customFormat="1" ht="16.5" customHeight="1">
      <c r="B506" s="32"/>
      <c r="C506" s="132" t="s">
        <v>902</v>
      </c>
      <c r="D506" s="132" t="s">
        <v>137</v>
      </c>
      <c r="E506" s="133" t="s">
        <v>903</v>
      </c>
      <c r="F506" s="134" t="s">
        <v>904</v>
      </c>
      <c r="G506" s="135" t="s">
        <v>179</v>
      </c>
      <c r="H506" s="136">
        <v>12.398</v>
      </c>
      <c r="I506" s="137"/>
      <c r="J506" s="138">
        <f>ROUND(I506*H506,2)</f>
        <v>0</v>
      </c>
      <c r="K506" s="134" t="s">
        <v>170</v>
      </c>
      <c r="L506" s="32"/>
      <c r="M506" s="139" t="s">
        <v>1</v>
      </c>
      <c r="N506" s="140" t="s">
        <v>42</v>
      </c>
      <c r="P506" s="141">
        <f>O506*H506</f>
        <v>0</v>
      </c>
      <c r="Q506" s="141">
        <v>2.3300000000000001E-2</v>
      </c>
      <c r="R506" s="141">
        <f>Q506*H506</f>
        <v>0.2888734</v>
      </c>
      <c r="S506" s="141">
        <v>0</v>
      </c>
      <c r="T506" s="142">
        <f>S506*H506</f>
        <v>0</v>
      </c>
      <c r="AR506" s="143" t="s">
        <v>323</v>
      </c>
      <c r="AT506" s="143" t="s">
        <v>137</v>
      </c>
      <c r="AU506" s="143" t="s">
        <v>87</v>
      </c>
      <c r="AY506" s="17" t="s">
        <v>134</v>
      </c>
      <c r="BE506" s="144">
        <f>IF(N506="základní",J506,0)</f>
        <v>0</v>
      </c>
      <c r="BF506" s="144">
        <f>IF(N506="snížená",J506,0)</f>
        <v>0</v>
      </c>
      <c r="BG506" s="144">
        <f>IF(N506="zákl. přenesená",J506,0)</f>
        <v>0</v>
      </c>
      <c r="BH506" s="144">
        <f>IF(N506="sníž. přenesená",J506,0)</f>
        <v>0</v>
      </c>
      <c r="BI506" s="144">
        <f>IF(N506="nulová",J506,0)</f>
        <v>0</v>
      </c>
      <c r="BJ506" s="17" t="s">
        <v>85</v>
      </c>
      <c r="BK506" s="144">
        <f>ROUND(I506*H506,2)</f>
        <v>0</v>
      </c>
      <c r="BL506" s="17" t="s">
        <v>323</v>
      </c>
      <c r="BM506" s="143" t="s">
        <v>905</v>
      </c>
    </row>
    <row r="507" spans="2:65" s="12" customFormat="1" ht="11.25">
      <c r="B507" s="154"/>
      <c r="D507" s="145" t="s">
        <v>181</v>
      </c>
      <c r="E507" s="155" t="s">
        <v>1</v>
      </c>
      <c r="F507" s="156" t="s">
        <v>906</v>
      </c>
      <c r="H507" s="157">
        <v>6.9420000000000002</v>
      </c>
      <c r="I507" s="158"/>
      <c r="L507" s="154"/>
      <c r="M507" s="159"/>
      <c r="T507" s="160"/>
      <c r="AT507" s="155" t="s">
        <v>181</v>
      </c>
      <c r="AU507" s="155" t="s">
        <v>87</v>
      </c>
      <c r="AV507" s="12" t="s">
        <v>87</v>
      </c>
      <c r="AW507" s="12" t="s">
        <v>32</v>
      </c>
      <c r="AX507" s="12" t="s">
        <v>77</v>
      </c>
      <c r="AY507" s="155" t="s">
        <v>134</v>
      </c>
    </row>
    <row r="508" spans="2:65" s="12" customFormat="1" ht="11.25">
      <c r="B508" s="154"/>
      <c r="D508" s="145" t="s">
        <v>181</v>
      </c>
      <c r="E508" s="155" t="s">
        <v>1</v>
      </c>
      <c r="F508" s="156" t="s">
        <v>907</v>
      </c>
      <c r="H508" s="157">
        <v>5.4560000000000004</v>
      </c>
      <c r="I508" s="158"/>
      <c r="L508" s="154"/>
      <c r="M508" s="159"/>
      <c r="T508" s="160"/>
      <c r="AT508" s="155" t="s">
        <v>181</v>
      </c>
      <c r="AU508" s="155" t="s">
        <v>87</v>
      </c>
      <c r="AV508" s="12" t="s">
        <v>87</v>
      </c>
      <c r="AW508" s="12" t="s">
        <v>32</v>
      </c>
      <c r="AX508" s="12" t="s">
        <v>77</v>
      </c>
      <c r="AY508" s="155" t="s">
        <v>134</v>
      </c>
    </row>
    <row r="509" spans="2:65" s="13" customFormat="1" ht="11.25">
      <c r="B509" s="161"/>
      <c r="D509" s="145" t="s">
        <v>181</v>
      </c>
      <c r="E509" s="162" t="s">
        <v>1</v>
      </c>
      <c r="F509" s="163" t="s">
        <v>184</v>
      </c>
      <c r="H509" s="164">
        <v>12.398</v>
      </c>
      <c r="I509" s="165"/>
      <c r="L509" s="161"/>
      <c r="M509" s="166"/>
      <c r="T509" s="167"/>
      <c r="AT509" s="162" t="s">
        <v>181</v>
      </c>
      <c r="AU509" s="162" t="s">
        <v>87</v>
      </c>
      <c r="AV509" s="13" t="s">
        <v>155</v>
      </c>
      <c r="AW509" s="13" t="s">
        <v>32</v>
      </c>
      <c r="AX509" s="13" t="s">
        <v>85</v>
      </c>
      <c r="AY509" s="162" t="s">
        <v>134</v>
      </c>
    </row>
    <row r="510" spans="2:65" s="1" customFormat="1" ht="16.5" customHeight="1">
      <c r="B510" s="32"/>
      <c r="C510" s="132" t="s">
        <v>908</v>
      </c>
      <c r="D510" s="132" t="s">
        <v>137</v>
      </c>
      <c r="E510" s="133" t="s">
        <v>909</v>
      </c>
      <c r="F510" s="134" t="s">
        <v>910</v>
      </c>
      <c r="G510" s="135" t="s">
        <v>169</v>
      </c>
      <c r="H510" s="136">
        <v>78.22</v>
      </c>
      <c r="I510" s="137"/>
      <c r="J510" s="138">
        <f>ROUND(I510*H510,2)</f>
        <v>0</v>
      </c>
      <c r="K510" s="134" t="s">
        <v>170</v>
      </c>
      <c r="L510" s="32"/>
      <c r="M510" s="139" t="s">
        <v>1</v>
      </c>
      <c r="N510" s="140" t="s">
        <v>42</v>
      </c>
      <c r="P510" s="141">
        <f>O510*H510</f>
        <v>0</v>
      </c>
      <c r="Q510" s="141">
        <v>0</v>
      </c>
      <c r="R510" s="141">
        <f>Q510*H510</f>
        <v>0</v>
      </c>
      <c r="S510" s="141">
        <v>0</v>
      </c>
      <c r="T510" s="142">
        <f>S510*H510</f>
        <v>0</v>
      </c>
      <c r="AR510" s="143" t="s">
        <v>323</v>
      </c>
      <c r="AT510" s="143" t="s">
        <v>137</v>
      </c>
      <c r="AU510" s="143" t="s">
        <v>87</v>
      </c>
      <c r="AY510" s="17" t="s">
        <v>134</v>
      </c>
      <c r="BE510" s="144">
        <f>IF(N510="základní",J510,0)</f>
        <v>0</v>
      </c>
      <c r="BF510" s="144">
        <f>IF(N510="snížená",J510,0)</f>
        <v>0</v>
      </c>
      <c r="BG510" s="144">
        <f>IF(N510="zákl. přenesená",J510,0)</f>
        <v>0</v>
      </c>
      <c r="BH510" s="144">
        <f>IF(N510="sníž. přenesená",J510,0)</f>
        <v>0</v>
      </c>
      <c r="BI510" s="144">
        <f>IF(N510="nulová",J510,0)</f>
        <v>0</v>
      </c>
      <c r="BJ510" s="17" t="s">
        <v>85</v>
      </c>
      <c r="BK510" s="144">
        <f>ROUND(I510*H510,2)</f>
        <v>0</v>
      </c>
      <c r="BL510" s="17" t="s">
        <v>323</v>
      </c>
      <c r="BM510" s="143" t="s">
        <v>911</v>
      </c>
    </row>
    <row r="511" spans="2:65" s="12" customFormat="1" ht="11.25">
      <c r="B511" s="154"/>
      <c r="D511" s="145" t="s">
        <v>181</v>
      </c>
      <c r="E511" s="155" t="s">
        <v>1</v>
      </c>
      <c r="F511" s="156" t="s">
        <v>912</v>
      </c>
      <c r="H511" s="157">
        <v>45.72</v>
      </c>
      <c r="I511" s="158"/>
      <c r="L511" s="154"/>
      <c r="M511" s="159"/>
      <c r="T511" s="160"/>
      <c r="AT511" s="155" t="s">
        <v>181</v>
      </c>
      <c r="AU511" s="155" t="s">
        <v>87</v>
      </c>
      <c r="AV511" s="12" t="s">
        <v>87</v>
      </c>
      <c r="AW511" s="12" t="s">
        <v>32</v>
      </c>
      <c r="AX511" s="12" t="s">
        <v>77</v>
      </c>
      <c r="AY511" s="155" t="s">
        <v>134</v>
      </c>
    </row>
    <row r="512" spans="2:65" s="12" customFormat="1" ht="11.25">
      <c r="B512" s="154"/>
      <c r="D512" s="145" t="s">
        <v>181</v>
      </c>
      <c r="E512" s="155" t="s">
        <v>1</v>
      </c>
      <c r="F512" s="156" t="s">
        <v>913</v>
      </c>
      <c r="H512" s="157">
        <v>32.5</v>
      </c>
      <c r="I512" s="158"/>
      <c r="L512" s="154"/>
      <c r="M512" s="159"/>
      <c r="T512" s="160"/>
      <c r="AT512" s="155" t="s">
        <v>181</v>
      </c>
      <c r="AU512" s="155" t="s">
        <v>87</v>
      </c>
      <c r="AV512" s="12" t="s">
        <v>87</v>
      </c>
      <c r="AW512" s="12" t="s">
        <v>32</v>
      </c>
      <c r="AX512" s="12" t="s">
        <v>77</v>
      </c>
      <c r="AY512" s="155" t="s">
        <v>134</v>
      </c>
    </row>
    <row r="513" spans="2:65" s="13" customFormat="1" ht="11.25">
      <c r="B513" s="161"/>
      <c r="D513" s="145" t="s">
        <v>181</v>
      </c>
      <c r="E513" s="162" t="s">
        <v>1</v>
      </c>
      <c r="F513" s="163" t="s">
        <v>184</v>
      </c>
      <c r="H513" s="164">
        <v>78.22</v>
      </c>
      <c r="I513" s="165"/>
      <c r="L513" s="161"/>
      <c r="M513" s="166"/>
      <c r="T513" s="167"/>
      <c r="AT513" s="162" t="s">
        <v>181</v>
      </c>
      <c r="AU513" s="162" t="s">
        <v>87</v>
      </c>
      <c r="AV513" s="13" t="s">
        <v>155</v>
      </c>
      <c r="AW513" s="13" t="s">
        <v>32</v>
      </c>
      <c r="AX513" s="13" t="s">
        <v>85</v>
      </c>
      <c r="AY513" s="162" t="s">
        <v>134</v>
      </c>
    </row>
    <row r="514" spans="2:65" s="1" customFormat="1" ht="16.5" customHeight="1">
      <c r="B514" s="32"/>
      <c r="C514" s="174" t="s">
        <v>914</v>
      </c>
      <c r="D514" s="174" t="s">
        <v>420</v>
      </c>
      <c r="E514" s="175" t="s">
        <v>915</v>
      </c>
      <c r="F514" s="176" t="s">
        <v>916</v>
      </c>
      <c r="G514" s="177" t="s">
        <v>169</v>
      </c>
      <c r="H514" s="178">
        <v>86.042000000000002</v>
      </c>
      <c r="I514" s="179"/>
      <c r="J514" s="180">
        <f>ROUND(I514*H514,2)</f>
        <v>0</v>
      </c>
      <c r="K514" s="176" t="s">
        <v>170</v>
      </c>
      <c r="L514" s="181"/>
      <c r="M514" s="182" t="s">
        <v>1</v>
      </c>
      <c r="N514" s="183" t="s">
        <v>42</v>
      </c>
      <c r="P514" s="141">
        <f>O514*H514</f>
        <v>0</v>
      </c>
      <c r="Q514" s="141">
        <v>7.3499999999999998E-3</v>
      </c>
      <c r="R514" s="141">
        <f>Q514*H514</f>
        <v>0.63240870000000005</v>
      </c>
      <c r="S514" s="141">
        <v>0</v>
      </c>
      <c r="T514" s="142">
        <f>S514*H514</f>
        <v>0</v>
      </c>
      <c r="AR514" s="143" t="s">
        <v>409</v>
      </c>
      <c r="AT514" s="143" t="s">
        <v>420</v>
      </c>
      <c r="AU514" s="143" t="s">
        <v>87</v>
      </c>
      <c r="AY514" s="17" t="s">
        <v>134</v>
      </c>
      <c r="BE514" s="144">
        <f>IF(N514="základní",J514,0)</f>
        <v>0</v>
      </c>
      <c r="BF514" s="144">
        <f>IF(N514="snížená",J514,0)</f>
        <v>0</v>
      </c>
      <c r="BG514" s="144">
        <f>IF(N514="zákl. přenesená",J514,0)</f>
        <v>0</v>
      </c>
      <c r="BH514" s="144">
        <f>IF(N514="sníž. přenesená",J514,0)</f>
        <v>0</v>
      </c>
      <c r="BI514" s="144">
        <f>IF(N514="nulová",J514,0)</f>
        <v>0</v>
      </c>
      <c r="BJ514" s="17" t="s">
        <v>85</v>
      </c>
      <c r="BK514" s="144">
        <f>ROUND(I514*H514,2)</f>
        <v>0</v>
      </c>
      <c r="BL514" s="17" t="s">
        <v>323</v>
      </c>
      <c r="BM514" s="143" t="s">
        <v>917</v>
      </c>
    </row>
    <row r="515" spans="2:65" s="12" customFormat="1" ht="11.25">
      <c r="B515" s="154"/>
      <c r="D515" s="145" t="s">
        <v>181</v>
      </c>
      <c r="F515" s="156" t="s">
        <v>918</v>
      </c>
      <c r="H515" s="157">
        <v>86.042000000000002</v>
      </c>
      <c r="I515" s="158"/>
      <c r="L515" s="154"/>
      <c r="M515" s="159"/>
      <c r="T515" s="160"/>
      <c r="AT515" s="155" t="s">
        <v>181</v>
      </c>
      <c r="AU515" s="155" t="s">
        <v>87</v>
      </c>
      <c r="AV515" s="12" t="s">
        <v>87</v>
      </c>
      <c r="AW515" s="12" t="s">
        <v>4</v>
      </c>
      <c r="AX515" s="12" t="s">
        <v>85</v>
      </c>
      <c r="AY515" s="155" t="s">
        <v>134</v>
      </c>
    </row>
    <row r="516" spans="2:65" s="1" customFormat="1" ht="16.5" customHeight="1">
      <c r="B516" s="32"/>
      <c r="C516" s="132" t="s">
        <v>919</v>
      </c>
      <c r="D516" s="132" t="s">
        <v>137</v>
      </c>
      <c r="E516" s="133" t="s">
        <v>920</v>
      </c>
      <c r="F516" s="134" t="s">
        <v>921</v>
      </c>
      <c r="G516" s="135" t="s">
        <v>169</v>
      </c>
      <c r="H516" s="136">
        <v>86.042000000000002</v>
      </c>
      <c r="I516" s="137"/>
      <c r="J516" s="138">
        <f>ROUND(I516*H516,2)</f>
        <v>0</v>
      </c>
      <c r="K516" s="134" t="s">
        <v>1</v>
      </c>
      <c r="L516" s="32"/>
      <c r="M516" s="139" t="s">
        <v>1</v>
      </c>
      <c r="N516" s="140" t="s">
        <v>42</v>
      </c>
      <c r="P516" s="141">
        <f>O516*H516</f>
        <v>0</v>
      </c>
      <c r="Q516" s="141">
        <v>2.8E-3</v>
      </c>
      <c r="R516" s="141">
        <f>Q516*H516</f>
        <v>0.24091760000000001</v>
      </c>
      <c r="S516" s="141">
        <v>0</v>
      </c>
      <c r="T516" s="142">
        <f>S516*H516</f>
        <v>0</v>
      </c>
      <c r="AR516" s="143" t="s">
        <v>323</v>
      </c>
      <c r="AT516" s="143" t="s">
        <v>137</v>
      </c>
      <c r="AU516" s="143" t="s">
        <v>87</v>
      </c>
      <c r="AY516" s="17" t="s">
        <v>134</v>
      </c>
      <c r="BE516" s="144">
        <f>IF(N516="základní",J516,0)</f>
        <v>0</v>
      </c>
      <c r="BF516" s="144">
        <f>IF(N516="snížená",J516,0)</f>
        <v>0</v>
      </c>
      <c r="BG516" s="144">
        <f>IF(N516="zákl. přenesená",J516,0)</f>
        <v>0</v>
      </c>
      <c r="BH516" s="144">
        <f>IF(N516="sníž. přenesená",J516,0)</f>
        <v>0</v>
      </c>
      <c r="BI516" s="144">
        <f>IF(N516="nulová",J516,0)</f>
        <v>0</v>
      </c>
      <c r="BJ516" s="17" t="s">
        <v>85</v>
      </c>
      <c r="BK516" s="144">
        <f>ROUND(I516*H516,2)</f>
        <v>0</v>
      </c>
      <c r="BL516" s="17" t="s">
        <v>323</v>
      </c>
      <c r="BM516" s="143" t="s">
        <v>922</v>
      </c>
    </row>
    <row r="517" spans="2:65" s="1" customFormat="1" ht="16.5" customHeight="1">
      <c r="B517" s="32"/>
      <c r="C517" s="132" t="s">
        <v>923</v>
      </c>
      <c r="D517" s="132" t="s">
        <v>137</v>
      </c>
      <c r="E517" s="133" t="s">
        <v>924</v>
      </c>
      <c r="F517" s="134" t="s">
        <v>925</v>
      </c>
      <c r="G517" s="135" t="s">
        <v>169</v>
      </c>
      <c r="H517" s="136">
        <v>1.2050000000000001</v>
      </c>
      <c r="I517" s="137"/>
      <c r="J517" s="138">
        <f>ROUND(I517*H517,2)</f>
        <v>0</v>
      </c>
      <c r="K517" s="134" t="s">
        <v>1</v>
      </c>
      <c r="L517" s="32"/>
      <c r="M517" s="139" t="s">
        <v>1</v>
      </c>
      <c r="N517" s="140" t="s">
        <v>42</v>
      </c>
      <c r="P517" s="141">
        <f>O517*H517</f>
        <v>0</v>
      </c>
      <c r="Q517" s="141">
        <v>0</v>
      </c>
      <c r="R517" s="141">
        <f>Q517*H517</f>
        <v>0</v>
      </c>
      <c r="S517" s="141">
        <v>0</v>
      </c>
      <c r="T517" s="142">
        <f>S517*H517</f>
        <v>0</v>
      </c>
      <c r="AR517" s="143" t="s">
        <v>323</v>
      </c>
      <c r="AT517" s="143" t="s">
        <v>137</v>
      </c>
      <c r="AU517" s="143" t="s">
        <v>87</v>
      </c>
      <c r="AY517" s="17" t="s">
        <v>134</v>
      </c>
      <c r="BE517" s="144">
        <f>IF(N517="základní",J517,0)</f>
        <v>0</v>
      </c>
      <c r="BF517" s="144">
        <f>IF(N517="snížená",J517,0)</f>
        <v>0</v>
      </c>
      <c r="BG517" s="144">
        <f>IF(N517="zákl. přenesená",J517,0)</f>
        <v>0</v>
      </c>
      <c r="BH517" s="144">
        <f>IF(N517="sníž. přenesená",J517,0)</f>
        <v>0</v>
      </c>
      <c r="BI517" s="144">
        <f>IF(N517="nulová",J517,0)</f>
        <v>0</v>
      </c>
      <c r="BJ517" s="17" t="s">
        <v>85</v>
      </c>
      <c r="BK517" s="144">
        <f>ROUND(I517*H517,2)</f>
        <v>0</v>
      </c>
      <c r="BL517" s="17" t="s">
        <v>323</v>
      </c>
      <c r="BM517" s="143" t="s">
        <v>926</v>
      </c>
    </row>
    <row r="518" spans="2:65" s="12" customFormat="1" ht="11.25">
      <c r="B518" s="154"/>
      <c r="D518" s="145" t="s">
        <v>181</v>
      </c>
      <c r="E518" s="155" t="s">
        <v>1</v>
      </c>
      <c r="F518" s="156" t="s">
        <v>927</v>
      </c>
      <c r="H518" s="157">
        <v>1.2050000000000001</v>
      </c>
      <c r="I518" s="158"/>
      <c r="L518" s="154"/>
      <c r="M518" s="159"/>
      <c r="T518" s="160"/>
      <c r="AT518" s="155" t="s">
        <v>181</v>
      </c>
      <c r="AU518" s="155" t="s">
        <v>87</v>
      </c>
      <c r="AV518" s="12" t="s">
        <v>87</v>
      </c>
      <c r="AW518" s="12" t="s">
        <v>32</v>
      </c>
      <c r="AX518" s="12" t="s">
        <v>85</v>
      </c>
      <c r="AY518" s="155" t="s">
        <v>134</v>
      </c>
    </row>
    <row r="519" spans="2:65" s="1" customFormat="1" ht="16.5" customHeight="1">
      <c r="B519" s="32"/>
      <c r="C519" s="132" t="s">
        <v>928</v>
      </c>
      <c r="D519" s="132" t="s">
        <v>137</v>
      </c>
      <c r="E519" s="133" t="s">
        <v>929</v>
      </c>
      <c r="F519" s="134" t="s">
        <v>930</v>
      </c>
      <c r="G519" s="135" t="s">
        <v>719</v>
      </c>
      <c r="H519" s="191"/>
      <c r="I519" s="137"/>
      <c r="J519" s="138">
        <f>ROUND(I519*H519,2)</f>
        <v>0</v>
      </c>
      <c r="K519" s="134" t="s">
        <v>170</v>
      </c>
      <c r="L519" s="32"/>
      <c r="M519" s="139" t="s">
        <v>1</v>
      </c>
      <c r="N519" s="140" t="s">
        <v>42</v>
      </c>
      <c r="P519" s="141">
        <f>O519*H519</f>
        <v>0</v>
      </c>
      <c r="Q519" s="141">
        <v>0</v>
      </c>
      <c r="R519" s="141">
        <f>Q519*H519</f>
        <v>0</v>
      </c>
      <c r="S519" s="141">
        <v>0</v>
      </c>
      <c r="T519" s="142">
        <f>S519*H519</f>
        <v>0</v>
      </c>
      <c r="AR519" s="143" t="s">
        <v>323</v>
      </c>
      <c r="AT519" s="143" t="s">
        <v>137</v>
      </c>
      <c r="AU519" s="143" t="s">
        <v>87</v>
      </c>
      <c r="AY519" s="17" t="s">
        <v>134</v>
      </c>
      <c r="BE519" s="144">
        <f>IF(N519="základní",J519,0)</f>
        <v>0</v>
      </c>
      <c r="BF519" s="144">
        <f>IF(N519="snížená",J519,0)</f>
        <v>0</v>
      </c>
      <c r="BG519" s="144">
        <f>IF(N519="zákl. přenesená",J519,0)</f>
        <v>0</v>
      </c>
      <c r="BH519" s="144">
        <f>IF(N519="sníž. přenesená",J519,0)</f>
        <v>0</v>
      </c>
      <c r="BI519" s="144">
        <f>IF(N519="nulová",J519,0)</f>
        <v>0</v>
      </c>
      <c r="BJ519" s="17" t="s">
        <v>85</v>
      </c>
      <c r="BK519" s="144">
        <f>ROUND(I519*H519,2)</f>
        <v>0</v>
      </c>
      <c r="BL519" s="17" t="s">
        <v>323</v>
      </c>
      <c r="BM519" s="143" t="s">
        <v>931</v>
      </c>
    </row>
    <row r="520" spans="2:65" s="11" customFormat="1" ht="22.9" customHeight="1">
      <c r="B520" s="120"/>
      <c r="D520" s="121" t="s">
        <v>76</v>
      </c>
      <c r="E520" s="130" t="s">
        <v>932</v>
      </c>
      <c r="F520" s="130" t="s">
        <v>933</v>
      </c>
      <c r="I520" s="123"/>
      <c r="J520" s="131">
        <f>BK520</f>
        <v>0</v>
      </c>
      <c r="L520" s="120"/>
      <c r="M520" s="125"/>
      <c r="P520" s="126">
        <f>SUM(P521:P526)</f>
        <v>0</v>
      </c>
      <c r="R520" s="126">
        <f>SUM(R521:R526)</f>
        <v>1.7031125</v>
      </c>
      <c r="T520" s="127">
        <f>SUM(T521:T526)</f>
        <v>0</v>
      </c>
      <c r="AR520" s="121" t="s">
        <v>87</v>
      </c>
      <c r="AT520" s="128" t="s">
        <v>76</v>
      </c>
      <c r="AU520" s="128" t="s">
        <v>85</v>
      </c>
      <c r="AY520" s="121" t="s">
        <v>134</v>
      </c>
      <c r="BK520" s="129">
        <f>SUM(BK521:BK526)</f>
        <v>0</v>
      </c>
    </row>
    <row r="521" spans="2:65" s="1" customFormat="1" ht="16.5" customHeight="1">
      <c r="B521" s="32"/>
      <c r="C521" s="132" t="s">
        <v>934</v>
      </c>
      <c r="D521" s="132" t="s">
        <v>137</v>
      </c>
      <c r="E521" s="133" t="s">
        <v>935</v>
      </c>
      <c r="F521" s="134" t="s">
        <v>936</v>
      </c>
      <c r="G521" s="135" t="s">
        <v>169</v>
      </c>
      <c r="H521" s="136">
        <v>94.85</v>
      </c>
      <c r="I521" s="137"/>
      <c r="J521" s="138">
        <f>ROUND(I521*H521,2)</f>
        <v>0</v>
      </c>
      <c r="K521" s="134" t="s">
        <v>170</v>
      </c>
      <c r="L521" s="32"/>
      <c r="M521" s="139" t="s">
        <v>1</v>
      </c>
      <c r="N521" s="140" t="s">
        <v>42</v>
      </c>
      <c r="P521" s="141">
        <f>O521*H521</f>
        <v>0</v>
      </c>
      <c r="Q521" s="141">
        <v>1.2200000000000001E-2</v>
      </c>
      <c r="R521" s="141">
        <f>Q521*H521</f>
        <v>1.15717</v>
      </c>
      <c r="S521" s="141">
        <v>0</v>
      </c>
      <c r="T521" s="142">
        <f>S521*H521</f>
        <v>0</v>
      </c>
      <c r="AR521" s="143" t="s">
        <v>323</v>
      </c>
      <c r="AT521" s="143" t="s">
        <v>137</v>
      </c>
      <c r="AU521" s="143" t="s">
        <v>87</v>
      </c>
      <c r="AY521" s="17" t="s">
        <v>134</v>
      </c>
      <c r="BE521" s="144">
        <f>IF(N521="základní",J521,0)</f>
        <v>0</v>
      </c>
      <c r="BF521" s="144">
        <f>IF(N521="snížená",J521,0)</f>
        <v>0</v>
      </c>
      <c r="BG521" s="144">
        <f>IF(N521="zákl. přenesená",J521,0)</f>
        <v>0</v>
      </c>
      <c r="BH521" s="144">
        <f>IF(N521="sníž. přenesená",J521,0)</f>
        <v>0</v>
      </c>
      <c r="BI521" s="144">
        <f>IF(N521="nulová",J521,0)</f>
        <v>0</v>
      </c>
      <c r="BJ521" s="17" t="s">
        <v>85</v>
      </c>
      <c r="BK521" s="144">
        <f>ROUND(I521*H521,2)</f>
        <v>0</v>
      </c>
      <c r="BL521" s="17" t="s">
        <v>323</v>
      </c>
      <c r="BM521" s="143" t="s">
        <v>937</v>
      </c>
    </row>
    <row r="522" spans="2:65" s="12" customFormat="1" ht="11.25">
      <c r="B522" s="154"/>
      <c r="D522" s="145" t="s">
        <v>181</v>
      </c>
      <c r="E522" s="155" t="s">
        <v>1</v>
      </c>
      <c r="F522" s="156" t="s">
        <v>938</v>
      </c>
      <c r="H522" s="157">
        <v>94.85</v>
      </c>
      <c r="I522" s="158"/>
      <c r="L522" s="154"/>
      <c r="M522" s="159"/>
      <c r="T522" s="160"/>
      <c r="AT522" s="155" t="s">
        <v>181</v>
      </c>
      <c r="AU522" s="155" t="s">
        <v>87</v>
      </c>
      <c r="AV522" s="12" t="s">
        <v>87</v>
      </c>
      <c r="AW522" s="12" t="s">
        <v>32</v>
      </c>
      <c r="AX522" s="12" t="s">
        <v>85</v>
      </c>
      <c r="AY522" s="155" t="s">
        <v>134</v>
      </c>
    </row>
    <row r="523" spans="2:65" s="1" customFormat="1" ht="16.5" customHeight="1">
      <c r="B523" s="32"/>
      <c r="C523" s="132" t="s">
        <v>939</v>
      </c>
      <c r="D523" s="132" t="s">
        <v>137</v>
      </c>
      <c r="E523" s="133" t="s">
        <v>940</v>
      </c>
      <c r="F523" s="134" t="s">
        <v>941</v>
      </c>
      <c r="G523" s="135" t="s">
        <v>169</v>
      </c>
      <c r="H523" s="136">
        <v>34.700000000000003</v>
      </c>
      <c r="I523" s="137"/>
      <c r="J523" s="138">
        <f>ROUND(I523*H523,2)</f>
        <v>0</v>
      </c>
      <c r="K523" s="134" t="s">
        <v>170</v>
      </c>
      <c r="L523" s="32"/>
      <c r="M523" s="139" t="s">
        <v>1</v>
      </c>
      <c r="N523" s="140" t="s">
        <v>42</v>
      </c>
      <c r="P523" s="141">
        <f>O523*H523</f>
        <v>0</v>
      </c>
      <c r="Q523" s="141">
        <v>1.259E-2</v>
      </c>
      <c r="R523" s="141">
        <f>Q523*H523</f>
        <v>0.43687300000000007</v>
      </c>
      <c r="S523" s="141">
        <v>0</v>
      </c>
      <c r="T523" s="142">
        <f>S523*H523</f>
        <v>0</v>
      </c>
      <c r="AR523" s="143" t="s">
        <v>323</v>
      </c>
      <c r="AT523" s="143" t="s">
        <v>137</v>
      </c>
      <c r="AU523" s="143" t="s">
        <v>87</v>
      </c>
      <c r="AY523" s="17" t="s">
        <v>134</v>
      </c>
      <c r="BE523" s="144">
        <f>IF(N523="základní",J523,0)</f>
        <v>0</v>
      </c>
      <c r="BF523" s="144">
        <f>IF(N523="snížená",J523,0)</f>
        <v>0</v>
      </c>
      <c r="BG523" s="144">
        <f>IF(N523="zákl. přenesená",J523,0)</f>
        <v>0</v>
      </c>
      <c r="BH523" s="144">
        <f>IF(N523="sníž. přenesená",J523,0)</f>
        <v>0</v>
      </c>
      <c r="BI523" s="144">
        <f>IF(N523="nulová",J523,0)</f>
        <v>0</v>
      </c>
      <c r="BJ523" s="17" t="s">
        <v>85</v>
      </c>
      <c r="BK523" s="144">
        <f>ROUND(I523*H523,2)</f>
        <v>0</v>
      </c>
      <c r="BL523" s="17" t="s">
        <v>323</v>
      </c>
      <c r="BM523" s="143" t="s">
        <v>942</v>
      </c>
    </row>
    <row r="524" spans="2:65" s="1" customFormat="1" ht="16.5" customHeight="1">
      <c r="B524" s="32"/>
      <c r="C524" s="132" t="s">
        <v>943</v>
      </c>
      <c r="D524" s="132" t="s">
        <v>137</v>
      </c>
      <c r="E524" s="133" t="s">
        <v>944</v>
      </c>
      <c r="F524" s="134" t="s">
        <v>945</v>
      </c>
      <c r="G524" s="135" t="s">
        <v>169</v>
      </c>
      <c r="H524" s="136">
        <v>6.45</v>
      </c>
      <c r="I524" s="137"/>
      <c r="J524" s="138">
        <f>ROUND(I524*H524,2)</f>
        <v>0</v>
      </c>
      <c r="K524" s="134" t="s">
        <v>170</v>
      </c>
      <c r="L524" s="32"/>
      <c r="M524" s="139" t="s">
        <v>1</v>
      </c>
      <c r="N524" s="140" t="s">
        <v>42</v>
      </c>
      <c r="P524" s="141">
        <f>O524*H524</f>
        <v>0</v>
      </c>
      <c r="Q524" s="141">
        <v>1.6910000000000001E-2</v>
      </c>
      <c r="R524" s="141">
        <f>Q524*H524</f>
        <v>0.10906950000000001</v>
      </c>
      <c r="S524" s="141">
        <v>0</v>
      </c>
      <c r="T524" s="142">
        <f>S524*H524</f>
        <v>0</v>
      </c>
      <c r="AR524" s="143" t="s">
        <v>323</v>
      </c>
      <c r="AT524" s="143" t="s">
        <v>137</v>
      </c>
      <c r="AU524" s="143" t="s">
        <v>87</v>
      </c>
      <c r="AY524" s="17" t="s">
        <v>134</v>
      </c>
      <c r="BE524" s="144">
        <f>IF(N524="základní",J524,0)</f>
        <v>0</v>
      </c>
      <c r="BF524" s="144">
        <f>IF(N524="snížená",J524,0)</f>
        <v>0</v>
      </c>
      <c r="BG524" s="144">
        <f>IF(N524="zákl. přenesená",J524,0)</f>
        <v>0</v>
      </c>
      <c r="BH524" s="144">
        <f>IF(N524="sníž. přenesená",J524,0)</f>
        <v>0</v>
      </c>
      <c r="BI524" s="144">
        <f>IF(N524="nulová",J524,0)</f>
        <v>0</v>
      </c>
      <c r="BJ524" s="17" t="s">
        <v>85</v>
      </c>
      <c r="BK524" s="144">
        <f>ROUND(I524*H524,2)</f>
        <v>0</v>
      </c>
      <c r="BL524" s="17" t="s">
        <v>323</v>
      </c>
      <c r="BM524" s="143" t="s">
        <v>946</v>
      </c>
    </row>
    <row r="525" spans="2:65" s="12" customFormat="1" ht="11.25">
      <c r="B525" s="154"/>
      <c r="D525" s="145" t="s">
        <v>181</v>
      </c>
      <c r="E525" s="155" t="s">
        <v>1</v>
      </c>
      <c r="F525" s="156" t="s">
        <v>947</v>
      </c>
      <c r="H525" s="157">
        <v>6.45</v>
      </c>
      <c r="I525" s="158"/>
      <c r="L525" s="154"/>
      <c r="M525" s="159"/>
      <c r="T525" s="160"/>
      <c r="AT525" s="155" t="s">
        <v>181</v>
      </c>
      <c r="AU525" s="155" t="s">
        <v>87</v>
      </c>
      <c r="AV525" s="12" t="s">
        <v>87</v>
      </c>
      <c r="AW525" s="12" t="s">
        <v>32</v>
      </c>
      <c r="AX525" s="12" t="s">
        <v>85</v>
      </c>
      <c r="AY525" s="155" t="s">
        <v>134</v>
      </c>
    </row>
    <row r="526" spans="2:65" s="1" customFormat="1" ht="16.5" customHeight="1">
      <c r="B526" s="32"/>
      <c r="C526" s="132" t="s">
        <v>948</v>
      </c>
      <c r="D526" s="132" t="s">
        <v>137</v>
      </c>
      <c r="E526" s="133" t="s">
        <v>949</v>
      </c>
      <c r="F526" s="134" t="s">
        <v>950</v>
      </c>
      <c r="G526" s="135" t="s">
        <v>719</v>
      </c>
      <c r="H526" s="191"/>
      <c r="I526" s="137"/>
      <c r="J526" s="138">
        <f>ROUND(I526*H526,2)</f>
        <v>0</v>
      </c>
      <c r="K526" s="134" t="s">
        <v>170</v>
      </c>
      <c r="L526" s="32"/>
      <c r="M526" s="139" t="s">
        <v>1</v>
      </c>
      <c r="N526" s="140" t="s">
        <v>42</v>
      </c>
      <c r="P526" s="141">
        <f>O526*H526</f>
        <v>0</v>
      </c>
      <c r="Q526" s="141">
        <v>0</v>
      </c>
      <c r="R526" s="141">
        <f>Q526*H526</f>
        <v>0</v>
      </c>
      <c r="S526" s="141">
        <v>0</v>
      </c>
      <c r="T526" s="142">
        <f>S526*H526</f>
        <v>0</v>
      </c>
      <c r="AR526" s="143" t="s">
        <v>323</v>
      </c>
      <c r="AT526" s="143" t="s">
        <v>137</v>
      </c>
      <c r="AU526" s="143" t="s">
        <v>87</v>
      </c>
      <c r="AY526" s="17" t="s">
        <v>134</v>
      </c>
      <c r="BE526" s="144">
        <f>IF(N526="základní",J526,0)</f>
        <v>0</v>
      </c>
      <c r="BF526" s="144">
        <f>IF(N526="snížená",J526,0)</f>
        <v>0</v>
      </c>
      <c r="BG526" s="144">
        <f>IF(N526="zákl. přenesená",J526,0)</f>
        <v>0</v>
      </c>
      <c r="BH526" s="144">
        <f>IF(N526="sníž. přenesená",J526,0)</f>
        <v>0</v>
      </c>
      <c r="BI526" s="144">
        <f>IF(N526="nulová",J526,0)</f>
        <v>0</v>
      </c>
      <c r="BJ526" s="17" t="s">
        <v>85</v>
      </c>
      <c r="BK526" s="144">
        <f>ROUND(I526*H526,2)</f>
        <v>0</v>
      </c>
      <c r="BL526" s="17" t="s">
        <v>323</v>
      </c>
      <c r="BM526" s="143" t="s">
        <v>951</v>
      </c>
    </row>
    <row r="527" spans="2:65" s="11" customFormat="1" ht="22.9" customHeight="1">
      <c r="B527" s="120"/>
      <c r="D527" s="121" t="s">
        <v>76</v>
      </c>
      <c r="E527" s="130" t="s">
        <v>952</v>
      </c>
      <c r="F527" s="130" t="s">
        <v>953</v>
      </c>
      <c r="I527" s="123"/>
      <c r="J527" s="131">
        <f>BK527</f>
        <v>0</v>
      </c>
      <c r="L527" s="120"/>
      <c r="M527" s="125"/>
      <c r="P527" s="126">
        <f>SUM(P528:P538)</f>
        <v>0</v>
      </c>
      <c r="R527" s="126">
        <f>SUM(R528:R538)</f>
        <v>0.76275499999999996</v>
      </c>
      <c r="T527" s="127">
        <f>SUM(T528:T538)</f>
        <v>0</v>
      </c>
      <c r="AR527" s="121" t="s">
        <v>87</v>
      </c>
      <c r="AT527" s="128" t="s">
        <v>76</v>
      </c>
      <c r="AU527" s="128" t="s">
        <v>85</v>
      </c>
      <c r="AY527" s="121" t="s">
        <v>134</v>
      </c>
      <c r="BK527" s="129">
        <f>SUM(BK528:BK538)</f>
        <v>0</v>
      </c>
    </row>
    <row r="528" spans="2:65" s="1" customFormat="1" ht="24.2" customHeight="1">
      <c r="B528" s="32"/>
      <c r="C528" s="132" t="s">
        <v>954</v>
      </c>
      <c r="D528" s="132" t="s">
        <v>137</v>
      </c>
      <c r="E528" s="133" t="s">
        <v>955</v>
      </c>
      <c r="F528" s="134" t="s">
        <v>956</v>
      </c>
      <c r="G528" s="135" t="s">
        <v>366</v>
      </c>
      <c r="H528" s="136">
        <v>2</v>
      </c>
      <c r="I528" s="137"/>
      <c r="J528" s="138">
        <f t="shared" ref="J528:J538" si="10">ROUND(I528*H528,2)</f>
        <v>0</v>
      </c>
      <c r="K528" s="134" t="s">
        <v>1</v>
      </c>
      <c r="L528" s="32"/>
      <c r="M528" s="139" t="s">
        <v>1</v>
      </c>
      <c r="N528" s="140" t="s">
        <v>42</v>
      </c>
      <c r="P528" s="141">
        <f t="shared" ref="P528:P538" si="11">O528*H528</f>
        <v>0</v>
      </c>
      <c r="Q528" s="141">
        <v>5.8900000000000003E-3</v>
      </c>
      <c r="R528" s="141">
        <f t="shared" ref="R528:R538" si="12">Q528*H528</f>
        <v>1.1780000000000001E-2</v>
      </c>
      <c r="S528" s="141">
        <v>0</v>
      </c>
      <c r="T528" s="142">
        <f t="shared" ref="T528:T538" si="13">S528*H528</f>
        <v>0</v>
      </c>
      <c r="AR528" s="143" t="s">
        <v>323</v>
      </c>
      <c r="AT528" s="143" t="s">
        <v>137</v>
      </c>
      <c r="AU528" s="143" t="s">
        <v>87</v>
      </c>
      <c r="AY528" s="17" t="s">
        <v>134</v>
      </c>
      <c r="BE528" s="144">
        <f t="shared" ref="BE528:BE538" si="14">IF(N528="základní",J528,0)</f>
        <v>0</v>
      </c>
      <c r="BF528" s="144">
        <f t="shared" ref="BF528:BF538" si="15">IF(N528="snížená",J528,0)</f>
        <v>0</v>
      </c>
      <c r="BG528" s="144">
        <f t="shared" ref="BG528:BG538" si="16">IF(N528="zákl. přenesená",J528,0)</f>
        <v>0</v>
      </c>
      <c r="BH528" s="144">
        <f t="shared" ref="BH528:BH538" si="17">IF(N528="sníž. přenesená",J528,0)</f>
        <v>0</v>
      </c>
      <c r="BI528" s="144">
        <f t="shared" ref="BI528:BI538" si="18">IF(N528="nulová",J528,0)</f>
        <v>0</v>
      </c>
      <c r="BJ528" s="17" t="s">
        <v>85</v>
      </c>
      <c r="BK528" s="144">
        <f t="shared" ref="BK528:BK538" si="19">ROUND(I528*H528,2)</f>
        <v>0</v>
      </c>
      <c r="BL528" s="17" t="s">
        <v>323</v>
      </c>
      <c r="BM528" s="143" t="s">
        <v>957</v>
      </c>
    </row>
    <row r="529" spans="2:65" s="1" customFormat="1" ht="24.2" customHeight="1">
      <c r="B529" s="32"/>
      <c r="C529" s="132" t="s">
        <v>958</v>
      </c>
      <c r="D529" s="132" t="s">
        <v>137</v>
      </c>
      <c r="E529" s="133" t="s">
        <v>959</v>
      </c>
      <c r="F529" s="134" t="s">
        <v>960</v>
      </c>
      <c r="G529" s="135" t="s">
        <v>366</v>
      </c>
      <c r="H529" s="136">
        <v>9</v>
      </c>
      <c r="I529" s="137"/>
      <c r="J529" s="138">
        <f t="shared" si="10"/>
        <v>0</v>
      </c>
      <c r="K529" s="134" t="s">
        <v>1</v>
      </c>
      <c r="L529" s="32"/>
      <c r="M529" s="139" t="s">
        <v>1</v>
      </c>
      <c r="N529" s="140" t="s">
        <v>42</v>
      </c>
      <c r="P529" s="141">
        <f t="shared" si="11"/>
        <v>0</v>
      </c>
      <c r="Q529" s="141">
        <v>5.8900000000000003E-3</v>
      </c>
      <c r="R529" s="141">
        <f t="shared" si="12"/>
        <v>5.3010000000000002E-2</v>
      </c>
      <c r="S529" s="141">
        <v>0</v>
      </c>
      <c r="T529" s="142">
        <f t="shared" si="13"/>
        <v>0</v>
      </c>
      <c r="AR529" s="143" t="s">
        <v>323</v>
      </c>
      <c r="AT529" s="143" t="s">
        <v>137</v>
      </c>
      <c r="AU529" s="143" t="s">
        <v>87</v>
      </c>
      <c r="AY529" s="17" t="s">
        <v>134</v>
      </c>
      <c r="BE529" s="144">
        <f t="shared" si="14"/>
        <v>0</v>
      </c>
      <c r="BF529" s="144">
        <f t="shared" si="15"/>
        <v>0</v>
      </c>
      <c r="BG529" s="144">
        <f t="shared" si="16"/>
        <v>0</v>
      </c>
      <c r="BH529" s="144">
        <f t="shared" si="17"/>
        <v>0</v>
      </c>
      <c r="BI529" s="144">
        <f t="shared" si="18"/>
        <v>0</v>
      </c>
      <c r="BJ529" s="17" t="s">
        <v>85</v>
      </c>
      <c r="BK529" s="144">
        <f t="shared" si="19"/>
        <v>0</v>
      </c>
      <c r="BL529" s="17" t="s">
        <v>323</v>
      </c>
      <c r="BM529" s="143" t="s">
        <v>961</v>
      </c>
    </row>
    <row r="530" spans="2:65" s="1" customFormat="1" ht="24.2" customHeight="1">
      <c r="B530" s="32"/>
      <c r="C530" s="132" t="s">
        <v>962</v>
      </c>
      <c r="D530" s="132" t="s">
        <v>137</v>
      </c>
      <c r="E530" s="133" t="s">
        <v>963</v>
      </c>
      <c r="F530" s="134" t="s">
        <v>964</v>
      </c>
      <c r="G530" s="135" t="s">
        <v>366</v>
      </c>
      <c r="H530" s="136">
        <v>2</v>
      </c>
      <c r="I530" s="137"/>
      <c r="J530" s="138">
        <f t="shared" si="10"/>
        <v>0</v>
      </c>
      <c r="K530" s="134" t="s">
        <v>1</v>
      </c>
      <c r="L530" s="32"/>
      <c r="M530" s="139" t="s">
        <v>1</v>
      </c>
      <c r="N530" s="140" t="s">
        <v>42</v>
      </c>
      <c r="P530" s="141">
        <f t="shared" si="11"/>
        <v>0</v>
      </c>
      <c r="Q530" s="141">
        <v>5.8900000000000003E-3</v>
      </c>
      <c r="R530" s="141">
        <f t="shared" si="12"/>
        <v>1.1780000000000001E-2</v>
      </c>
      <c r="S530" s="141">
        <v>0</v>
      </c>
      <c r="T530" s="142">
        <f t="shared" si="13"/>
        <v>0</v>
      </c>
      <c r="AR530" s="143" t="s">
        <v>323</v>
      </c>
      <c r="AT530" s="143" t="s">
        <v>137</v>
      </c>
      <c r="AU530" s="143" t="s">
        <v>87</v>
      </c>
      <c r="AY530" s="17" t="s">
        <v>134</v>
      </c>
      <c r="BE530" s="144">
        <f t="shared" si="14"/>
        <v>0</v>
      </c>
      <c r="BF530" s="144">
        <f t="shared" si="15"/>
        <v>0</v>
      </c>
      <c r="BG530" s="144">
        <f t="shared" si="16"/>
        <v>0</v>
      </c>
      <c r="BH530" s="144">
        <f t="shared" si="17"/>
        <v>0</v>
      </c>
      <c r="BI530" s="144">
        <f t="shared" si="18"/>
        <v>0</v>
      </c>
      <c r="BJ530" s="17" t="s">
        <v>85</v>
      </c>
      <c r="BK530" s="144">
        <f t="shared" si="19"/>
        <v>0</v>
      </c>
      <c r="BL530" s="17" t="s">
        <v>323</v>
      </c>
      <c r="BM530" s="143" t="s">
        <v>965</v>
      </c>
    </row>
    <row r="531" spans="2:65" s="1" customFormat="1" ht="24.2" customHeight="1">
      <c r="B531" s="32"/>
      <c r="C531" s="132" t="s">
        <v>966</v>
      </c>
      <c r="D531" s="132" t="s">
        <v>137</v>
      </c>
      <c r="E531" s="133" t="s">
        <v>967</v>
      </c>
      <c r="F531" s="134" t="s">
        <v>968</v>
      </c>
      <c r="G531" s="135" t="s">
        <v>383</v>
      </c>
      <c r="H531" s="136">
        <v>18</v>
      </c>
      <c r="I531" s="137"/>
      <c r="J531" s="138">
        <f t="shared" si="10"/>
        <v>0</v>
      </c>
      <c r="K531" s="134" t="s">
        <v>1</v>
      </c>
      <c r="L531" s="32"/>
      <c r="M531" s="139" t="s">
        <v>1</v>
      </c>
      <c r="N531" s="140" t="s">
        <v>42</v>
      </c>
      <c r="P531" s="141">
        <f t="shared" si="11"/>
        <v>0</v>
      </c>
      <c r="Q531" s="141">
        <v>5.8900000000000003E-3</v>
      </c>
      <c r="R531" s="141">
        <f t="shared" si="12"/>
        <v>0.10602</v>
      </c>
      <c r="S531" s="141">
        <v>0</v>
      </c>
      <c r="T531" s="142">
        <f t="shared" si="13"/>
        <v>0</v>
      </c>
      <c r="AR531" s="143" t="s">
        <v>323</v>
      </c>
      <c r="AT531" s="143" t="s">
        <v>137</v>
      </c>
      <c r="AU531" s="143" t="s">
        <v>87</v>
      </c>
      <c r="AY531" s="17" t="s">
        <v>134</v>
      </c>
      <c r="BE531" s="144">
        <f t="shared" si="14"/>
        <v>0</v>
      </c>
      <c r="BF531" s="144">
        <f t="shared" si="15"/>
        <v>0</v>
      </c>
      <c r="BG531" s="144">
        <f t="shared" si="16"/>
        <v>0</v>
      </c>
      <c r="BH531" s="144">
        <f t="shared" si="17"/>
        <v>0</v>
      </c>
      <c r="BI531" s="144">
        <f t="shared" si="18"/>
        <v>0</v>
      </c>
      <c r="BJ531" s="17" t="s">
        <v>85</v>
      </c>
      <c r="BK531" s="144">
        <f t="shared" si="19"/>
        <v>0</v>
      </c>
      <c r="BL531" s="17" t="s">
        <v>323</v>
      </c>
      <c r="BM531" s="143" t="s">
        <v>969</v>
      </c>
    </row>
    <row r="532" spans="2:65" s="1" customFormat="1" ht="24.2" customHeight="1">
      <c r="B532" s="32"/>
      <c r="C532" s="132" t="s">
        <v>970</v>
      </c>
      <c r="D532" s="132" t="s">
        <v>137</v>
      </c>
      <c r="E532" s="133" t="s">
        <v>971</v>
      </c>
      <c r="F532" s="134" t="s">
        <v>972</v>
      </c>
      <c r="G532" s="135" t="s">
        <v>383</v>
      </c>
      <c r="H532" s="136">
        <v>4.5</v>
      </c>
      <c r="I532" s="137"/>
      <c r="J532" s="138">
        <f t="shared" si="10"/>
        <v>0</v>
      </c>
      <c r="K532" s="134" t="s">
        <v>1</v>
      </c>
      <c r="L532" s="32"/>
      <c r="M532" s="139" t="s">
        <v>1</v>
      </c>
      <c r="N532" s="140" t="s">
        <v>42</v>
      </c>
      <c r="P532" s="141">
        <f t="shared" si="11"/>
        <v>0</v>
      </c>
      <c r="Q532" s="141">
        <v>5.8900000000000003E-3</v>
      </c>
      <c r="R532" s="141">
        <f t="shared" si="12"/>
        <v>2.6505000000000001E-2</v>
      </c>
      <c r="S532" s="141">
        <v>0</v>
      </c>
      <c r="T532" s="142">
        <f t="shared" si="13"/>
        <v>0</v>
      </c>
      <c r="AR532" s="143" t="s">
        <v>323</v>
      </c>
      <c r="AT532" s="143" t="s">
        <v>137</v>
      </c>
      <c r="AU532" s="143" t="s">
        <v>87</v>
      </c>
      <c r="AY532" s="17" t="s">
        <v>134</v>
      </c>
      <c r="BE532" s="144">
        <f t="shared" si="14"/>
        <v>0</v>
      </c>
      <c r="BF532" s="144">
        <f t="shared" si="15"/>
        <v>0</v>
      </c>
      <c r="BG532" s="144">
        <f t="shared" si="16"/>
        <v>0</v>
      </c>
      <c r="BH532" s="144">
        <f t="shared" si="17"/>
        <v>0</v>
      </c>
      <c r="BI532" s="144">
        <f t="shared" si="18"/>
        <v>0</v>
      </c>
      <c r="BJ532" s="17" t="s">
        <v>85</v>
      </c>
      <c r="BK532" s="144">
        <f t="shared" si="19"/>
        <v>0</v>
      </c>
      <c r="BL532" s="17" t="s">
        <v>323</v>
      </c>
      <c r="BM532" s="143" t="s">
        <v>973</v>
      </c>
    </row>
    <row r="533" spans="2:65" s="1" customFormat="1" ht="24.2" customHeight="1">
      <c r="B533" s="32"/>
      <c r="C533" s="132" t="s">
        <v>974</v>
      </c>
      <c r="D533" s="132" t="s">
        <v>137</v>
      </c>
      <c r="E533" s="133" t="s">
        <v>975</v>
      </c>
      <c r="F533" s="134" t="s">
        <v>976</v>
      </c>
      <c r="G533" s="135" t="s">
        <v>383</v>
      </c>
      <c r="H533" s="136">
        <v>67.8</v>
      </c>
      <c r="I533" s="137"/>
      <c r="J533" s="138">
        <f t="shared" si="10"/>
        <v>0</v>
      </c>
      <c r="K533" s="134" t="s">
        <v>1</v>
      </c>
      <c r="L533" s="32"/>
      <c r="M533" s="139" t="s">
        <v>1</v>
      </c>
      <c r="N533" s="140" t="s">
        <v>42</v>
      </c>
      <c r="P533" s="141">
        <f t="shared" si="11"/>
        <v>0</v>
      </c>
      <c r="Q533" s="141">
        <v>5.8900000000000003E-3</v>
      </c>
      <c r="R533" s="141">
        <f t="shared" si="12"/>
        <v>0.39934199999999997</v>
      </c>
      <c r="S533" s="141">
        <v>0</v>
      </c>
      <c r="T533" s="142">
        <f t="shared" si="13"/>
        <v>0</v>
      </c>
      <c r="AR533" s="143" t="s">
        <v>323</v>
      </c>
      <c r="AT533" s="143" t="s">
        <v>137</v>
      </c>
      <c r="AU533" s="143" t="s">
        <v>87</v>
      </c>
      <c r="AY533" s="17" t="s">
        <v>134</v>
      </c>
      <c r="BE533" s="144">
        <f t="shared" si="14"/>
        <v>0</v>
      </c>
      <c r="BF533" s="144">
        <f t="shared" si="15"/>
        <v>0</v>
      </c>
      <c r="BG533" s="144">
        <f t="shared" si="16"/>
        <v>0</v>
      </c>
      <c r="BH533" s="144">
        <f t="shared" si="17"/>
        <v>0</v>
      </c>
      <c r="BI533" s="144">
        <f t="shared" si="18"/>
        <v>0</v>
      </c>
      <c r="BJ533" s="17" t="s">
        <v>85</v>
      </c>
      <c r="BK533" s="144">
        <f t="shared" si="19"/>
        <v>0</v>
      </c>
      <c r="BL533" s="17" t="s">
        <v>323</v>
      </c>
      <c r="BM533" s="143" t="s">
        <v>977</v>
      </c>
    </row>
    <row r="534" spans="2:65" s="1" customFormat="1" ht="24.2" customHeight="1">
      <c r="B534" s="32"/>
      <c r="C534" s="132" t="s">
        <v>978</v>
      </c>
      <c r="D534" s="132" t="s">
        <v>137</v>
      </c>
      <c r="E534" s="133" t="s">
        <v>979</v>
      </c>
      <c r="F534" s="134" t="s">
        <v>980</v>
      </c>
      <c r="G534" s="135" t="s">
        <v>383</v>
      </c>
      <c r="H534" s="136">
        <v>10.7</v>
      </c>
      <c r="I534" s="137"/>
      <c r="J534" s="138">
        <f t="shared" si="10"/>
        <v>0</v>
      </c>
      <c r="K534" s="134" t="s">
        <v>1</v>
      </c>
      <c r="L534" s="32"/>
      <c r="M534" s="139" t="s">
        <v>1</v>
      </c>
      <c r="N534" s="140" t="s">
        <v>42</v>
      </c>
      <c r="P534" s="141">
        <f t="shared" si="11"/>
        <v>0</v>
      </c>
      <c r="Q534" s="141">
        <v>5.8900000000000003E-3</v>
      </c>
      <c r="R534" s="141">
        <f t="shared" si="12"/>
        <v>6.3022999999999996E-2</v>
      </c>
      <c r="S534" s="141">
        <v>0</v>
      </c>
      <c r="T534" s="142">
        <f t="shared" si="13"/>
        <v>0</v>
      </c>
      <c r="AR534" s="143" t="s">
        <v>323</v>
      </c>
      <c r="AT534" s="143" t="s">
        <v>137</v>
      </c>
      <c r="AU534" s="143" t="s">
        <v>87</v>
      </c>
      <c r="AY534" s="17" t="s">
        <v>134</v>
      </c>
      <c r="BE534" s="144">
        <f t="shared" si="14"/>
        <v>0</v>
      </c>
      <c r="BF534" s="144">
        <f t="shared" si="15"/>
        <v>0</v>
      </c>
      <c r="BG534" s="144">
        <f t="shared" si="16"/>
        <v>0</v>
      </c>
      <c r="BH534" s="144">
        <f t="shared" si="17"/>
        <v>0</v>
      </c>
      <c r="BI534" s="144">
        <f t="shared" si="18"/>
        <v>0</v>
      </c>
      <c r="BJ534" s="17" t="s">
        <v>85</v>
      </c>
      <c r="BK534" s="144">
        <f t="shared" si="19"/>
        <v>0</v>
      </c>
      <c r="BL534" s="17" t="s">
        <v>323</v>
      </c>
      <c r="BM534" s="143" t="s">
        <v>981</v>
      </c>
    </row>
    <row r="535" spans="2:65" s="1" customFormat="1" ht="24.2" customHeight="1">
      <c r="B535" s="32"/>
      <c r="C535" s="132" t="s">
        <v>982</v>
      </c>
      <c r="D535" s="132" t="s">
        <v>137</v>
      </c>
      <c r="E535" s="133" t="s">
        <v>983</v>
      </c>
      <c r="F535" s="134" t="s">
        <v>984</v>
      </c>
      <c r="G535" s="135" t="s">
        <v>169</v>
      </c>
      <c r="H535" s="136">
        <v>7.5</v>
      </c>
      <c r="I535" s="137"/>
      <c r="J535" s="138">
        <f t="shared" si="10"/>
        <v>0</v>
      </c>
      <c r="K535" s="134" t="s">
        <v>1</v>
      </c>
      <c r="L535" s="32"/>
      <c r="M535" s="139" t="s">
        <v>1</v>
      </c>
      <c r="N535" s="140" t="s">
        <v>42</v>
      </c>
      <c r="P535" s="141">
        <f t="shared" si="11"/>
        <v>0</v>
      </c>
      <c r="Q535" s="141">
        <v>5.8900000000000003E-3</v>
      </c>
      <c r="R535" s="141">
        <f t="shared" si="12"/>
        <v>4.4174999999999999E-2</v>
      </c>
      <c r="S535" s="141">
        <v>0</v>
      </c>
      <c r="T535" s="142">
        <f t="shared" si="13"/>
        <v>0</v>
      </c>
      <c r="AR535" s="143" t="s">
        <v>323</v>
      </c>
      <c r="AT535" s="143" t="s">
        <v>137</v>
      </c>
      <c r="AU535" s="143" t="s">
        <v>87</v>
      </c>
      <c r="AY535" s="17" t="s">
        <v>134</v>
      </c>
      <c r="BE535" s="144">
        <f t="shared" si="14"/>
        <v>0</v>
      </c>
      <c r="BF535" s="144">
        <f t="shared" si="15"/>
        <v>0</v>
      </c>
      <c r="BG535" s="144">
        <f t="shared" si="16"/>
        <v>0</v>
      </c>
      <c r="BH535" s="144">
        <f t="shared" si="17"/>
        <v>0</v>
      </c>
      <c r="BI535" s="144">
        <f t="shared" si="18"/>
        <v>0</v>
      </c>
      <c r="BJ535" s="17" t="s">
        <v>85</v>
      </c>
      <c r="BK535" s="144">
        <f t="shared" si="19"/>
        <v>0</v>
      </c>
      <c r="BL535" s="17" t="s">
        <v>323</v>
      </c>
      <c r="BM535" s="143" t="s">
        <v>985</v>
      </c>
    </row>
    <row r="536" spans="2:65" s="1" customFormat="1" ht="24.2" customHeight="1">
      <c r="B536" s="32"/>
      <c r="C536" s="132" t="s">
        <v>986</v>
      </c>
      <c r="D536" s="132" t="s">
        <v>137</v>
      </c>
      <c r="E536" s="133" t="s">
        <v>987</v>
      </c>
      <c r="F536" s="134" t="s">
        <v>988</v>
      </c>
      <c r="G536" s="135" t="s">
        <v>366</v>
      </c>
      <c r="H536" s="136">
        <v>4</v>
      </c>
      <c r="I536" s="137"/>
      <c r="J536" s="138">
        <f t="shared" si="10"/>
        <v>0</v>
      </c>
      <c r="K536" s="134" t="s">
        <v>1</v>
      </c>
      <c r="L536" s="32"/>
      <c r="M536" s="139" t="s">
        <v>1</v>
      </c>
      <c r="N536" s="140" t="s">
        <v>42</v>
      </c>
      <c r="P536" s="141">
        <f t="shared" si="11"/>
        <v>0</v>
      </c>
      <c r="Q536" s="141">
        <v>5.8900000000000003E-3</v>
      </c>
      <c r="R536" s="141">
        <f t="shared" si="12"/>
        <v>2.3560000000000001E-2</v>
      </c>
      <c r="S536" s="141">
        <v>0</v>
      </c>
      <c r="T536" s="142">
        <f t="shared" si="13"/>
        <v>0</v>
      </c>
      <c r="AR536" s="143" t="s">
        <v>323</v>
      </c>
      <c r="AT536" s="143" t="s">
        <v>137</v>
      </c>
      <c r="AU536" s="143" t="s">
        <v>87</v>
      </c>
      <c r="AY536" s="17" t="s">
        <v>134</v>
      </c>
      <c r="BE536" s="144">
        <f t="shared" si="14"/>
        <v>0</v>
      </c>
      <c r="BF536" s="144">
        <f t="shared" si="15"/>
        <v>0</v>
      </c>
      <c r="BG536" s="144">
        <f t="shared" si="16"/>
        <v>0</v>
      </c>
      <c r="BH536" s="144">
        <f t="shared" si="17"/>
        <v>0</v>
      </c>
      <c r="BI536" s="144">
        <f t="shared" si="18"/>
        <v>0</v>
      </c>
      <c r="BJ536" s="17" t="s">
        <v>85</v>
      </c>
      <c r="BK536" s="144">
        <f t="shared" si="19"/>
        <v>0</v>
      </c>
      <c r="BL536" s="17" t="s">
        <v>323</v>
      </c>
      <c r="BM536" s="143" t="s">
        <v>989</v>
      </c>
    </row>
    <row r="537" spans="2:65" s="1" customFormat="1" ht="24.2" customHeight="1">
      <c r="B537" s="32"/>
      <c r="C537" s="132" t="s">
        <v>990</v>
      </c>
      <c r="D537" s="132" t="s">
        <v>137</v>
      </c>
      <c r="E537" s="133" t="s">
        <v>991</v>
      </c>
      <c r="F537" s="134" t="s">
        <v>992</v>
      </c>
      <c r="G537" s="135" t="s">
        <v>366</v>
      </c>
      <c r="H537" s="136">
        <v>4</v>
      </c>
      <c r="I537" s="137"/>
      <c r="J537" s="138">
        <f t="shared" si="10"/>
        <v>0</v>
      </c>
      <c r="K537" s="134" t="s">
        <v>1</v>
      </c>
      <c r="L537" s="32"/>
      <c r="M537" s="139" t="s">
        <v>1</v>
      </c>
      <c r="N537" s="140" t="s">
        <v>42</v>
      </c>
      <c r="P537" s="141">
        <f t="shared" si="11"/>
        <v>0</v>
      </c>
      <c r="Q537" s="141">
        <v>5.8900000000000003E-3</v>
      </c>
      <c r="R537" s="141">
        <f t="shared" si="12"/>
        <v>2.3560000000000001E-2</v>
      </c>
      <c r="S537" s="141">
        <v>0</v>
      </c>
      <c r="T537" s="142">
        <f t="shared" si="13"/>
        <v>0</v>
      </c>
      <c r="AR537" s="143" t="s">
        <v>323</v>
      </c>
      <c r="AT537" s="143" t="s">
        <v>137</v>
      </c>
      <c r="AU537" s="143" t="s">
        <v>87</v>
      </c>
      <c r="AY537" s="17" t="s">
        <v>134</v>
      </c>
      <c r="BE537" s="144">
        <f t="shared" si="14"/>
        <v>0</v>
      </c>
      <c r="BF537" s="144">
        <f t="shared" si="15"/>
        <v>0</v>
      </c>
      <c r="BG537" s="144">
        <f t="shared" si="16"/>
        <v>0</v>
      </c>
      <c r="BH537" s="144">
        <f t="shared" si="17"/>
        <v>0</v>
      </c>
      <c r="BI537" s="144">
        <f t="shared" si="18"/>
        <v>0</v>
      </c>
      <c r="BJ537" s="17" t="s">
        <v>85</v>
      </c>
      <c r="BK537" s="144">
        <f t="shared" si="19"/>
        <v>0</v>
      </c>
      <c r="BL537" s="17" t="s">
        <v>323</v>
      </c>
      <c r="BM537" s="143" t="s">
        <v>993</v>
      </c>
    </row>
    <row r="538" spans="2:65" s="1" customFormat="1" ht="16.5" customHeight="1">
      <c r="B538" s="32"/>
      <c r="C538" s="132" t="s">
        <v>994</v>
      </c>
      <c r="D538" s="132" t="s">
        <v>137</v>
      </c>
      <c r="E538" s="133" t="s">
        <v>995</v>
      </c>
      <c r="F538" s="134" t="s">
        <v>996</v>
      </c>
      <c r="G538" s="135" t="s">
        <v>719</v>
      </c>
      <c r="H538" s="191"/>
      <c r="I538" s="137"/>
      <c r="J538" s="138">
        <f t="shared" si="10"/>
        <v>0</v>
      </c>
      <c r="K538" s="134" t="s">
        <v>170</v>
      </c>
      <c r="L538" s="32"/>
      <c r="M538" s="139" t="s">
        <v>1</v>
      </c>
      <c r="N538" s="140" t="s">
        <v>42</v>
      </c>
      <c r="P538" s="141">
        <f t="shared" si="11"/>
        <v>0</v>
      </c>
      <c r="Q538" s="141">
        <v>0</v>
      </c>
      <c r="R538" s="141">
        <f t="shared" si="12"/>
        <v>0</v>
      </c>
      <c r="S538" s="141">
        <v>0</v>
      </c>
      <c r="T538" s="142">
        <f t="shared" si="13"/>
        <v>0</v>
      </c>
      <c r="AR538" s="143" t="s">
        <v>323</v>
      </c>
      <c r="AT538" s="143" t="s">
        <v>137</v>
      </c>
      <c r="AU538" s="143" t="s">
        <v>87</v>
      </c>
      <c r="AY538" s="17" t="s">
        <v>134</v>
      </c>
      <c r="BE538" s="144">
        <f t="shared" si="14"/>
        <v>0</v>
      </c>
      <c r="BF538" s="144">
        <f t="shared" si="15"/>
        <v>0</v>
      </c>
      <c r="BG538" s="144">
        <f t="shared" si="16"/>
        <v>0</v>
      </c>
      <c r="BH538" s="144">
        <f t="shared" si="17"/>
        <v>0</v>
      </c>
      <c r="BI538" s="144">
        <f t="shared" si="18"/>
        <v>0</v>
      </c>
      <c r="BJ538" s="17" t="s">
        <v>85</v>
      </c>
      <c r="BK538" s="144">
        <f t="shared" si="19"/>
        <v>0</v>
      </c>
      <c r="BL538" s="17" t="s">
        <v>323</v>
      </c>
      <c r="BM538" s="143" t="s">
        <v>997</v>
      </c>
    </row>
    <row r="539" spans="2:65" s="11" customFormat="1" ht="22.9" customHeight="1">
      <c r="B539" s="120"/>
      <c r="D539" s="121" t="s">
        <v>76</v>
      </c>
      <c r="E539" s="130" t="s">
        <v>998</v>
      </c>
      <c r="F539" s="130" t="s">
        <v>999</v>
      </c>
      <c r="I539" s="123"/>
      <c r="J539" s="131">
        <f>BK539</f>
        <v>0</v>
      </c>
      <c r="L539" s="120"/>
      <c r="M539" s="125"/>
      <c r="P539" s="126">
        <f>SUM(P540:P546)</f>
        <v>0</v>
      </c>
      <c r="R539" s="126">
        <f>SUM(R540:R546)</f>
        <v>10.8266446</v>
      </c>
      <c r="T539" s="127">
        <f>SUM(T540:T546)</f>
        <v>0</v>
      </c>
      <c r="AR539" s="121" t="s">
        <v>87</v>
      </c>
      <c r="AT539" s="128" t="s">
        <v>76</v>
      </c>
      <c r="AU539" s="128" t="s">
        <v>85</v>
      </c>
      <c r="AY539" s="121" t="s">
        <v>134</v>
      </c>
      <c r="BK539" s="129">
        <f>SUM(BK540:BK546)</f>
        <v>0</v>
      </c>
    </row>
    <row r="540" spans="2:65" s="1" customFormat="1" ht="24.2" customHeight="1">
      <c r="B540" s="32"/>
      <c r="C540" s="132" t="s">
        <v>1000</v>
      </c>
      <c r="D540" s="132" t="s">
        <v>137</v>
      </c>
      <c r="E540" s="133" t="s">
        <v>1001</v>
      </c>
      <c r="F540" s="134" t="s">
        <v>1002</v>
      </c>
      <c r="G540" s="135" t="s">
        <v>169</v>
      </c>
      <c r="H540" s="136">
        <v>248</v>
      </c>
      <c r="I540" s="137"/>
      <c r="J540" s="138">
        <f>ROUND(I540*H540,2)</f>
        <v>0</v>
      </c>
      <c r="K540" s="134" t="s">
        <v>170</v>
      </c>
      <c r="L540" s="32"/>
      <c r="M540" s="139" t="s">
        <v>1</v>
      </c>
      <c r="N540" s="140" t="s">
        <v>42</v>
      </c>
      <c r="P540" s="141">
        <f>O540*H540</f>
        <v>0</v>
      </c>
      <c r="Q540" s="141">
        <v>4.3490000000000001E-2</v>
      </c>
      <c r="R540" s="141">
        <f>Q540*H540</f>
        <v>10.78552</v>
      </c>
      <c r="S540" s="141">
        <v>0</v>
      </c>
      <c r="T540" s="142">
        <f>S540*H540</f>
        <v>0</v>
      </c>
      <c r="AR540" s="143" t="s">
        <v>323</v>
      </c>
      <c r="AT540" s="143" t="s">
        <v>137</v>
      </c>
      <c r="AU540" s="143" t="s">
        <v>87</v>
      </c>
      <c r="AY540" s="17" t="s">
        <v>134</v>
      </c>
      <c r="BE540" s="144">
        <f>IF(N540="základní",J540,0)</f>
        <v>0</v>
      </c>
      <c r="BF540" s="144">
        <f>IF(N540="snížená",J540,0)</f>
        <v>0</v>
      </c>
      <c r="BG540" s="144">
        <f>IF(N540="zákl. přenesená",J540,0)</f>
        <v>0</v>
      </c>
      <c r="BH540" s="144">
        <f>IF(N540="sníž. přenesená",J540,0)</f>
        <v>0</v>
      </c>
      <c r="BI540" s="144">
        <f>IF(N540="nulová",J540,0)</f>
        <v>0</v>
      </c>
      <c r="BJ540" s="17" t="s">
        <v>85</v>
      </c>
      <c r="BK540" s="144">
        <f>ROUND(I540*H540,2)</f>
        <v>0</v>
      </c>
      <c r="BL540" s="17" t="s">
        <v>323</v>
      </c>
      <c r="BM540" s="143" t="s">
        <v>1003</v>
      </c>
    </row>
    <row r="541" spans="2:65" s="12" customFormat="1" ht="11.25">
      <c r="B541" s="154"/>
      <c r="D541" s="145" t="s">
        <v>181</v>
      </c>
      <c r="E541" s="155" t="s">
        <v>1</v>
      </c>
      <c r="F541" s="156" t="s">
        <v>1004</v>
      </c>
      <c r="H541" s="157">
        <v>248</v>
      </c>
      <c r="I541" s="158"/>
      <c r="L541" s="154"/>
      <c r="M541" s="159"/>
      <c r="T541" s="160"/>
      <c r="AT541" s="155" t="s">
        <v>181</v>
      </c>
      <c r="AU541" s="155" t="s">
        <v>87</v>
      </c>
      <c r="AV541" s="12" t="s">
        <v>87</v>
      </c>
      <c r="AW541" s="12" t="s">
        <v>32</v>
      </c>
      <c r="AX541" s="12" t="s">
        <v>85</v>
      </c>
      <c r="AY541" s="155" t="s">
        <v>134</v>
      </c>
    </row>
    <row r="542" spans="2:65" s="1" customFormat="1" ht="21.75" customHeight="1">
      <c r="B542" s="32"/>
      <c r="C542" s="132" t="s">
        <v>1005</v>
      </c>
      <c r="D542" s="132" t="s">
        <v>137</v>
      </c>
      <c r="E542" s="133" t="s">
        <v>1006</v>
      </c>
      <c r="F542" s="134" t="s">
        <v>1007</v>
      </c>
      <c r="G542" s="135" t="s">
        <v>169</v>
      </c>
      <c r="H542" s="136">
        <v>20.46</v>
      </c>
      <c r="I542" s="137"/>
      <c r="J542" s="138">
        <f>ROUND(I542*H542,2)</f>
        <v>0</v>
      </c>
      <c r="K542" s="134" t="s">
        <v>170</v>
      </c>
      <c r="L542" s="32"/>
      <c r="M542" s="139" t="s">
        <v>1</v>
      </c>
      <c r="N542" s="140" t="s">
        <v>42</v>
      </c>
      <c r="P542" s="141">
        <f>O542*H542</f>
        <v>0</v>
      </c>
      <c r="Q542" s="141">
        <v>3.6000000000000002E-4</v>
      </c>
      <c r="R542" s="141">
        <f>Q542*H542</f>
        <v>7.3656000000000008E-3</v>
      </c>
      <c r="S542" s="141">
        <v>0</v>
      </c>
      <c r="T542" s="142">
        <f>S542*H542</f>
        <v>0</v>
      </c>
      <c r="AR542" s="143" t="s">
        <v>323</v>
      </c>
      <c r="AT542" s="143" t="s">
        <v>137</v>
      </c>
      <c r="AU542" s="143" t="s">
        <v>87</v>
      </c>
      <c r="AY542" s="17" t="s">
        <v>134</v>
      </c>
      <c r="BE542" s="144">
        <f>IF(N542="základní",J542,0)</f>
        <v>0</v>
      </c>
      <c r="BF542" s="144">
        <f>IF(N542="snížená",J542,0)</f>
        <v>0</v>
      </c>
      <c r="BG542" s="144">
        <f>IF(N542="zákl. přenesená",J542,0)</f>
        <v>0</v>
      </c>
      <c r="BH542" s="144">
        <f>IF(N542="sníž. přenesená",J542,0)</f>
        <v>0</v>
      </c>
      <c r="BI542" s="144">
        <f>IF(N542="nulová",J542,0)</f>
        <v>0</v>
      </c>
      <c r="BJ542" s="17" t="s">
        <v>85</v>
      </c>
      <c r="BK542" s="144">
        <f>ROUND(I542*H542,2)</f>
        <v>0</v>
      </c>
      <c r="BL542" s="17" t="s">
        <v>323</v>
      </c>
      <c r="BM542" s="143" t="s">
        <v>1008</v>
      </c>
    </row>
    <row r="543" spans="2:65" s="12" customFormat="1" ht="11.25">
      <c r="B543" s="154"/>
      <c r="D543" s="145" t="s">
        <v>181</v>
      </c>
      <c r="E543" s="155" t="s">
        <v>1</v>
      </c>
      <c r="F543" s="156" t="s">
        <v>1009</v>
      </c>
      <c r="H543" s="157">
        <v>20.46</v>
      </c>
      <c r="I543" s="158"/>
      <c r="L543" s="154"/>
      <c r="M543" s="159"/>
      <c r="T543" s="160"/>
      <c r="AT543" s="155" t="s">
        <v>181</v>
      </c>
      <c r="AU543" s="155" t="s">
        <v>87</v>
      </c>
      <c r="AV543" s="12" t="s">
        <v>87</v>
      </c>
      <c r="AW543" s="12" t="s">
        <v>32</v>
      </c>
      <c r="AX543" s="12" t="s">
        <v>85</v>
      </c>
      <c r="AY543" s="155" t="s">
        <v>134</v>
      </c>
    </row>
    <row r="544" spans="2:65" s="1" customFormat="1" ht="16.5" customHeight="1">
      <c r="B544" s="32"/>
      <c r="C544" s="174" t="s">
        <v>1010</v>
      </c>
      <c r="D544" s="174" t="s">
        <v>420</v>
      </c>
      <c r="E544" s="175" t="s">
        <v>1011</v>
      </c>
      <c r="F544" s="176" t="s">
        <v>1012</v>
      </c>
      <c r="G544" s="177" t="s">
        <v>366</v>
      </c>
      <c r="H544" s="178">
        <v>22.506</v>
      </c>
      <c r="I544" s="179"/>
      <c r="J544" s="180">
        <f>ROUND(I544*H544,2)</f>
        <v>0</v>
      </c>
      <c r="K544" s="176" t="s">
        <v>1</v>
      </c>
      <c r="L544" s="181"/>
      <c r="M544" s="182" t="s">
        <v>1</v>
      </c>
      <c r="N544" s="183" t="s">
        <v>42</v>
      </c>
      <c r="P544" s="141">
        <f>O544*H544</f>
        <v>0</v>
      </c>
      <c r="Q544" s="141">
        <v>1.5E-3</v>
      </c>
      <c r="R544" s="141">
        <f>Q544*H544</f>
        <v>3.3759000000000004E-2</v>
      </c>
      <c r="S544" s="141">
        <v>0</v>
      </c>
      <c r="T544" s="142">
        <f>S544*H544</f>
        <v>0</v>
      </c>
      <c r="AR544" s="143" t="s">
        <v>409</v>
      </c>
      <c r="AT544" s="143" t="s">
        <v>420</v>
      </c>
      <c r="AU544" s="143" t="s">
        <v>87</v>
      </c>
      <c r="AY544" s="17" t="s">
        <v>134</v>
      </c>
      <c r="BE544" s="144">
        <f>IF(N544="základní",J544,0)</f>
        <v>0</v>
      </c>
      <c r="BF544" s="144">
        <f>IF(N544="snížená",J544,0)</f>
        <v>0</v>
      </c>
      <c r="BG544" s="144">
        <f>IF(N544="zákl. přenesená",J544,0)</f>
        <v>0</v>
      </c>
      <c r="BH544" s="144">
        <f>IF(N544="sníž. přenesená",J544,0)</f>
        <v>0</v>
      </c>
      <c r="BI544" s="144">
        <f>IF(N544="nulová",J544,0)</f>
        <v>0</v>
      </c>
      <c r="BJ544" s="17" t="s">
        <v>85</v>
      </c>
      <c r="BK544" s="144">
        <f>ROUND(I544*H544,2)</f>
        <v>0</v>
      </c>
      <c r="BL544" s="17" t="s">
        <v>323</v>
      </c>
      <c r="BM544" s="143" t="s">
        <v>1013</v>
      </c>
    </row>
    <row r="545" spans="2:65" s="12" customFormat="1" ht="11.25">
      <c r="B545" s="154"/>
      <c r="D545" s="145" t="s">
        <v>181</v>
      </c>
      <c r="F545" s="156" t="s">
        <v>1014</v>
      </c>
      <c r="H545" s="157">
        <v>22.506</v>
      </c>
      <c r="I545" s="158"/>
      <c r="L545" s="154"/>
      <c r="M545" s="159"/>
      <c r="T545" s="160"/>
      <c r="AT545" s="155" t="s">
        <v>181</v>
      </c>
      <c r="AU545" s="155" t="s">
        <v>87</v>
      </c>
      <c r="AV545" s="12" t="s">
        <v>87</v>
      </c>
      <c r="AW545" s="12" t="s">
        <v>4</v>
      </c>
      <c r="AX545" s="12" t="s">
        <v>85</v>
      </c>
      <c r="AY545" s="155" t="s">
        <v>134</v>
      </c>
    </row>
    <row r="546" spans="2:65" s="1" customFormat="1" ht="16.5" customHeight="1">
      <c r="B546" s="32"/>
      <c r="C546" s="132" t="s">
        <v>1015</v>
      </c>
      <c r="D546" s="132" t="s">
        <v>137</v>
      </c>
      <c r="E546" s="133" t="s">
        <v>1016</v>
      </c>
      <c r="F546" s="134" t="s">
        <v>1017</v>
      </c>
      <c r="G546" s="135" t="s">
        <v>719</v>
      </c>
      <c r="H546" s="191"/>
      <c r="I546" s="137"/>
      <c r="J546" s="138">
        <f>ROUND(I546*H546,2)</f>
        <v>0</v>
      </c>
      <c r="K546" s="134" t="s">
        <v>170</v>
      </c>
      <c r="L546" s="32"/>
      <c r="M546" s="139" t="s">
        <v>1</v>
      </c>
      <c r="N546" s="140" t="s">
        <v>42</v>
      </c>
      <c r="P546" s="141">
        <f>O546*H546</f>
        <v>0</v>
      </c>
      <c r="Q546" s="141">
        <v>0</v>
      </c>
      <c r="R546" s="141">
        <f>Q546*H546</f>
        <v>0</v>
      </c>
      <c r="S546" s="141">
        <v>0</v>
      </c>
      <c r="T546" s="142">
        <f>S546*H546</f>
        <v>0</v>
      </c>
      <c r="AR546" s="143" t="s">
        <v>323</v>
      </c>
      <c r="AT546" s="143" t="s">
        <v>137</v>
      </c>
      <c r="AU546" s="143" t="s">
        <v>87</v>
      </c>
      <c r="AY546" s="17" t="s">
        <v>134</v>
      </c>
      <c r="BE546" s="144">
        <f>IF(N546="základní",J546,0)</f>
        <v>0</v>
      </c>
      <c r="BF546" s="144">
        <f>IF(N546="snížená",J546,0)</f>
        <v>0</v>
      </c>
      <c r="BG546" s="144">
        <f>IF(N546="zákl. přenesená",J546,0)</f>
        <v>0</v>
      </c>
      <c r="BH546" s="144">
        <f>IF(N546="sníž. přenesená",J546,0)</f>
        <v>0</v>
      </c>
      <c r="BI546" s="144">
        <f>IF(N546="nulová",J546,0)</f>
        <v>0</v>
      </c>
      <c r="BJ546" s="17" t="s">
        <v>85</v>
      </c>
      <c r="BK546" s="144">
        <f>ROUND(I546*H546,2)</f>
        <v>0</v>
      </c>
      <c r="BL546" s="17" t="s">
        <v>323</v>
      </c>
      <c r="BM546" s="143" t="s">
        <v>1018</v>
      </c>
    </row>
    <row r="547" spans="2:65" s="11" customFormat="1" ht="22.9" customHeight="1">
      <c r="B547" s="120"/>
      <c r="D547" s="121" t="s">
        <v>76</v>
      </c>
      <c r="E547" s="130" t="s">
        <v>1019</v>
      </c>
      <c r="F547" s="130" t="s">
        <v>1020</v>
      </c>
      <c r="I547" s="123"/>
      <c r="J547" s="131">
        <f>BK547</f>
        <v>0</v>
      </c>
      <c r="L547" s="120"/>
      <c r="M547" s="125"/>
      <c r="P547" s="126">
        <f>SUM(P548:P584)</f>
        <v>0</v>
      </c>
      <c r="R547" s="126">
        <f>SUM(R548:R584)</f>
        <v>1.0532254999999997</v>
      </c>
      <c r="T547" s="127">
        <f>SUM(T548:T584)</f>
        <v>0</v>
      </c>
      <c r="AR547" s="121" t="s">
        <v>87</v>
      </c>
      <c r="AT547" s="128" t="s">
        <v>76</v>
      </c>
      <c r="AU547" s="128" t="s">
        <v>85</v>
      </c>
      <c r="AY547" s="121" t="s">
        <v>134</v>
      </c>
      <c r="BK547" s="129">
        <f>SUM(BK548:BK584)</f>
        <v>0</v>
      </c>
    </row>
    <row r="548" spans="2:65" s="1" customFormat="1" ht="16.5" customHeight="1">
      <c r="B548" s="32"/>
      <c r="C548" s="132" t="s">
        <v>1021</v>
      </c>
      <c r="D548" s="132" t="s">
        <v>137</v>
      </c>
      <c r="E548" s="133" t="s">
        <v>1022</v>
      </c>
      <c r="F548" s="134" t="s">
        <v>1023</v>
      </c>
      <c r="G548" s="135" t="s">
        <v>169</v>
      </c>
      <c r="H548" s="136">
        <v>13.5</v>
      </c>
      <c r="I548" s="137"/>
      <c r="J548" s="138">
        <f>ROUND(I548*H548,2)</f>
        <v>0</v>
      </c>
      <c r="K548" s="134" t="s">
        <v>170</v>
      </c>
      <c r="L548" s="32"/>
      <c r="M548" s="139" t="s">
        <v>1</v>
      </c>
      <c r="N548" s="140" t="s">
        <v>42</v>
      </c>
      <c r="P548" s="141">
        <f>O548*H548</f>
        <v>0</v>
      </c>
      <c r="Q548" s="141">
        <v>2.7E-4</v>
      </c>
      <c r="R548" s="141">
        <f>Q548*H548</f>
        <v>3.6450000000000002E-3</v>
      </c>
      <c r="S548" s="141">
        <v>0</v>
      </c>
      <c r="T548" s="142">
        <f>S548*H548</f>
        <v>0</v>
      </c>
      <c r="AR548" s="143" t="s">
        <v>323</v>
      </c>
      <c r="AT548" s="143" t="s">
        <v>137</v>
      </c>
      <c r="AU548" s="143" t="s">
        <v>87</v>
      </c>
      <c r="AY548" s="17" t="s">
        <v>134</v>
      </c>
      <c r="BE548" s="144">
        <f>IF(N548="základní",J548,0)</f>
        <v>0</v>
      </c>
      <c r="BF548" s="144">
        <f>IF(N548="snížená",J548,0)</f>
        <v>0</v>
      </c>
      <c r="BG548" s="144">
        <f>IF(N548="zákl. přenesená",J548,0)</f>
        <v>0</v>
      </c>
      <c r="BH548" s="144">
        <f>IF(N548="sníž. přenesená",J548,0)</f>
        <v>0</v>
      </c>
      <c r="BI548" s="144">
        <f>IF(N548="nulová",J548,0)</f>
        <v>0</v>
      </c>
      <c r="BJ548" s="17" t="s">
        <v>85</v>
      </c>
      <c r="BK548" s="144">
        <f>ROUND(I548*H548,2)</f>
        <v>0</v>
      </c>
      <c r="BL548" s="17" t="s">
        <v>323</v>
      </c>
      <c r="BM548" s="143" t="s">
        <v>1024</v>
      </c>
    </row>
    <row r="549" spans="2:65" s="12" customFormat="1" ht="11.25">
      <c r="B549" s="154"/>
      <c r="D549" s="145" t="s">
        <v>181</v>
      </c>
      <c r="E549" s="155" t="s">
        <v>1</v>
      </c>
      <c r="F549" s="156" t="s">
        <v>1025</v>
      </c>
      <c r="H549" s="157">
        <v>13.5</v>
      </c>
      <c r="I549" s="158"/>
      <c r="L549" s="154"/>
      <c r="M549" s="159"/>
      <c r="T549" s="160"/>
      <c r="AT549" s="155" t="s">
        <v>181</v>
      </c>
      <c r="AU549" s="155" t="s">
        <v>87</v>
      </c>
      <c r="AV549" s="12" t="s">
        <v>87</v>
      </c>
      <c r="AW549" s="12" t="s">
        <v>32</v>
      </c>
      <c r="AX549" s="12" t="s">
        <v>85</v>
      </c>
      <c r="AY549" s="155" t="s">
        <v>134</v>
      </c>
    </row>
    <row r="550" spans="2:65" s="1" customFormat="1" ht="16.5" customHeight="1">
      <c r="B550" s="32"/>
      <c r="C550" s="174" t="s">
        <v>1026</v>
      </c>
      <c r="D550" s="174" t="s">
        <v>420</v>
      </c>
      <c r="E550" s="175" t="s">
        <v>1027</v>
      </c>
      <c r="F550" s="176" t="s">
        <v>1028</v>
      </c>
      <c r="G550" s="177" t="s">
        <v>366</v>
      </c>
      <c r="H550" s="178">
        <v>9</v>
      </c>
      <c r="I550" s="179"/>
      <c r="J550" s="180">
        <f>ROUND(I550*H550,2)</f>
        <v>0</v>
      </c>
      <c r="K550" s="176" t="s">
        <v>1</v>
      </c>
      <c r="L550" s="181"/>
      <c r="M550" s="182" t="s">
        <v>1</v>
      </c>
      <c r="N550" s="183" t="s">
        <v>42</v>
      </c>
      <c r="P550" s="141">
        <f>O550*H550</f>
        <v>0</v>
      </c>
      <c r="Q550" s="141">
        <v>3.0089999999999999E-2</v>
      </c>
      <c r="R550" s="141">
        <f>Q550*H550</f>
        <v>0.27081</v>
      </c>
      <c r="S550" s="141">
        <v>0</v>
      </c>
      <c r="T550" s="142">
        <f>S550*H550</f>
        <v>0</v>
      </c>
      <c r="AR550" s="143" t="s">
        <v>409</v>
      </c>
      <c r="AT550" s="143" t="s">
        <v>420</v>
      </c>
      <c r="AU550" s="143" t="s">
        <v>87</v>
      </c>
      <c r="AY550" s="17" t="s">
        <v>134</v>
      </c>
      <c r="BE550" s="144">
        <f>IF(N550="základní",J550,0)</f>
        <v>0</v>
      </c>
      <c r="BF550" s="144">
        <f>IF(N550="snížená",J550,0)</f>
        <v>0</v>
      </c>
      <c r="BG550" s="144">
        <f>IF(N550="zákl. přenesená",J550,0)</f>
        <v>0</v>
      </c>
      <c r="BH550" s="144">
        <f>IF(N550="sníž. přenesená",J550,0)</f>
        <v>0</v>
      </c>
      <c r="BI550" s="144">
        <f>IF(N550="nulová",J550,0)</f>
        <v>0</v>
      </c>
      <c r="BJ550" s="17" t="s">
        <v>85</v>
      </c>
      <c r="BK550" s="144">
        <f>ROUND(I550*H550,2)</f>
        <v>0</v>
      </c>
      <c r="BL550" s="17" t="s">
        <v>323</v>
      </c>
      <c r="BM550" s="143" t="s">
        <v>1029</v>
      </c>
    </row>
    <row r="551" spans="2:65" s="1" customFormat="1" ht="16.5" customHeight="1">
      <c r="B551" s="32"/>
      <c r="C551" s="132" t="s">
        <v>1030</v>
      </c>
      <c r="D551" s="132" t="s">
        <v>137</v>
      </c>
      <c r="E551" s="133" t="s">
        <v>1031</v>
      </c>
      <c r="F551" s="134" t="s">
        <v>1032</v>
      </c>
      <c r="G551" s="135" t="s">
        <v>169</v>
      </c>
      <c r="H551" s="136">
        <v>5.24</v>
      </c>
      <c r="I551" s="137"/>
      <c r="J551" s="138">
        <f>ROUND(I551*H551,2)</f>
        <v>0</v>
      </c>
      <c r="K551" s="134" t="s">
        <v>170</v>
      </c>
      <c r="L551" s="32"/>
      <c r="M551" s="139" t="s">
        <v>1</v>
      </c>
      <c r="N551" s="140" t="s">
        <v>42</v>
      </c>
      <c r="P551" s="141">
        <f>O551*H551</f>
        <v>0</v>
      </c>
      <c r="Q551" s="141">
        <v>2.5999999999999998E-4</v>
      </c>
      <c r="R551" s="141">
        <f>Q551*H551</f>
        <v>1.3623999999999999E-3</v>
      </c>
      <c r="S551" s="141">
        <v>0</v>
      </c>
      <c r="T551" s="142">
        <f>S551*H551</f>
        <v>0</v>
      </c>
      <c r="AR551" s="143" t="s">
        <v>323</v>
      </c>
      <c r="AT551" s="143" t="s">
        <v>137</v>
      </c>
      <c r="AU551" s="143" t="s">
        <v>87</v>
      </c>
      <c r="AY551" s="17" t="s">
        <v>134</v>
      </c>
      <c r="BE551" s="144">
        <f>IF(N551="základní",J551,0)</f>
        <v>0</v>
      </c>
      <c r="BF551" s="144">
        <f>IF(N551="snížená",J551,0)</f>
        <v>0</v>
      </c>
      <c r="BG551" s="144">
        <f>IF(N551="zákl. přenesená",J551,0)</f>
        <v>0</v>
      </c>
      <c r="BH551" s="144">
        <f>IF(N551="sníž. přenesená",J551,0)</f>
        <v>0</v>
      </c>
      <c r="BI551" s="144">
        <f>IF(N551="nulová",J551,0)</f>
        <v>0</v>
      </c>
      <c r="BJ551" s="17" t="s">
        <v>85</v>
      </c>
      <c r="BK551" s="144">
        <f>ROUND(I551*H551,2)</f>
        <v>0</v>
      </c>
      <c r="BL551" s="17" t="s">
        <v>323</v>
      </c>
      <c r="BM551" s="143" t="s">
        <v>1033</v>
      </c>
    </row>
    <row r="552" spans="2:65" s="12" customFormat="1" ht="11.25">
      <c r="B552" s="154"/>
      <c r="D552" s="145" t="s">
        <v>181</v>
      </c>
      <c r="E552" s="155" t="s">
        <v>1</v>
      </c>
      <c r="F552" s="156" t="s">
        <v>1034</v>
      </c>
      <c r="H552" s="157">
        <v>5.24</v>
      </c>
      <c r="I552" s="158"/>
      <c r="L552" s="154"/>
      <c r="M552" s="159"/>
      <c r="T552" s="160"/>
      <c r="AT552" s="155" t="s">
        <v>181</v>
      </c>
      <c r="AU552" s="155" t="s">
        <v>87</v>
      </c>
      <c r="AV552" s="12" t="s">
        <v>87</v>
      </c>
      <c r="AW552" s="12" t="s">
        <v>32</v>
      </c>
      <c r="AX552" s="12" t="s">
        <v>85</v>
      </c>
      <c r="AY552" s="155" t="s">
        <v>134</v>
      </c>
    </row>
    <row r="553" spans="2:65" s="1" customFormat="1" ht="16.5" customHeight="1">
      <c r="B553" s="32"/>
      <c r="C553" s="174" t="s">
        <v>1035</v>
      </c>
      <c r="D553" s="174" t="s">
        <v>420</v>
      </c>
      <c r="E553" s="175" t="s">
        <v>1036</v>
      </c>
      <c r="F553" s="176" t="s">
        <v>1037</v>
      </c>
      <c r="G553" s="177" t="s">
        <v>366</v>
      </c>
      <c r="H553" s="178">
        <v>2</v>
      </c>
      <c r="I553" s="179"/>
      <c r="J553" s="180">
        <f t="shared" ref="J553:J558" si="20">ROUND(I553*H553,2)</f>
        <v>0</v>
      </c>
      <c r="K553" s="176" t="s">
        <v>1</v>
      </c>
      <c r="L553" s="181"/>
      <c r="M553" s="182" t="s">
        <v>1</v>
      </c>
      <c r="N553" s="183" t="s">
        <v>42</v>
      </c>
      <c r="P553" s="141">
        <f t="shared" ref="P553:P558" si="21">O553*H553</f>
        <v>0</v>
      </c>
      <c r="Q553" s="141">
        <v>3.0089999999999999E-2</v>
      </c>
      <c r="R553" s="141">
        <f t="shared" ref="R553:R558" si="22">Q553*H553</f>
        <v>6.0179999999999997E-2</v>
      </c>
      <c r="S553" s="141">
        <v>0</v>
      </c>
      <c r="T553" s="142">
        <f t="shared" ref="T553:T558" si="23">S553*H553</f>
        <v>0</v>
      </c>
      <c r="AR553" s="143" t="s">
        <v>409</v>
      </c>
      <c r="AT553" s="143" t="s">
        <v>420</v>
      </c>
      <c r="AU553" s="143" t="s">
        <v>87</v>
      </c>
      <c r="AY553" s="17" t="s">
        <v>134</v>
      </c>
      <c r="BE553" s="144">
        <f t="shared" ref="BE553:BE558" si="24">IF(N553="základní",J553,0)</f>
        <v>0</v>
      </c>
      <c r="BF553" s="144">
        <f t="shared" ref="BF553:BF558" si="25">IF(N553="snížená",J553,0)</f>
        <v>0</v>
      </c>
      <c r="BG553" s="144">
        <f t="shared" ref="BG553:BG558" si="26">IF(N553="zákl. přenesená",J553,0)</f>
        <v>0</v>
      </c>
      <c r="BH553" s="144">
        <f t="shared" ref="BH553:BH558" si="27">IF(N553="sníž. přenesená",J553,0)</f>
        <v>0</v>
      </c>
      <c r="BI553" s="144">
        <f t="shared" ref="BI553:BI558" si="28">IF(N553="nulová",J553,0)</f>
        <v>0</v>
      </c>
      <c r="BJ553" s="17" t="s">
        <v>85</v>
      </c>
      <c r="BK553" s="144">
        <f t="shared" ref="BK553:BK558" si="29">ROUND(I553*H553,2)</f>
        <v>0</v>
      </c>
      <c r="BL553" s="17" t="s">
        <v>323</v>
      </c>
      <c r="BM553" s="143" t="s">
        <v>1038</v>
      </c>
    </row>
    <row r="554" spans="2:65" s="1" customFormat="1" ht="16.5" customHeight="1">
      <c r="B554" s="32"/>
      <c r="C554" s="132" t="s">
        <v>1039</v>
      </c>
      <c r="D554" s="132" t="s">
        <v>137</v>
      </c>
      <c r="E554" s="133" t="s">
        <v>1040</v>
      </c>
      <c r="F554" s="134" t="s">
        <v>1041</v>
      </c>
      <c r="G554" s="135" t="s">
        <v>366</v>
      </c>
      <c r="H554" s="136">
        <v>2</v>
      </c>
      <c r="I554" s="137"/>
      <c r="J554" s="138">
        <f t="shared" si="20"/>
        <v>0</v>
      </c>
      <c r="K554" s="134" t="s">
        <v>170</v>
      </c>
      <c r="L554" s="32"/>
      <c r="M554" s="139" t="s">
        <v>1</v>
      </c>
      <c r="N554" s="140" t="s">
        <v>42</v>
      </c>
      <c r="P554" s="141">
        <f t="shared" si="21"/>
        <v>0</v>
      </c>
      <c r="Q554" s="141">
        <v>2.7E-4</v>
      </c>
      <c r="R554" s="141">
        <f t="shared" si="22"/>
        <v>5.4000000000000001E-4</v>
      </c>
      <c r="S554" s="141">
        <v>0</v>
      </c>
      <c r="T554" s="142">
        <f t="shared" si="23"/>
        <v>0</v>
      </c>
      <c r="AR554" s="143" t="s">
        <v>323</v>
      </c>
      <c r="AT554" s="143" t="s">
        <v>137</v>
      </c>
      <c r="AU554" s="143" t="s">
        <v>87</v>
      </c>
      <c r="AY554" s="17" t="s">
        <v>134</v>
      </c>
      <c r="BE554" s="144">
        <f t="shared" si="24"/>
        <v>0</v>
      </c>
      <c r="BF554" s="144">
        <f t="shared" si="25"/>
        <v>0</v>
      </c>
      <c r="BG554" s="144">
        <f t="shared" si="26"/>
        <v>0</v>
      </c>
      <c r="BH554" s="144">
        <f t="shared" si="27"/>
        <v>0</v>
      </c>
      <c r="BI554" s="144">
        <f t="shared" si="28"/>
        <v>0</v>
      </c>
      <c r="BJ554" s="17" t="s">
        <v>85</v>
      </c>
      <c r="BK554" s="144">
        <f t="shared" si="29"/>
        <v>0</v>
      </c>
      <c r="BL554" s="17" t="s">
        <v>323</v>
      </c>
      <c r="BM554" s="143" t="s">
        <v>1042</v>
      </c>
    </row>
    <row r="555" spans="2:65" s="1" customFormat="1" ht="16.5" customHeight="1">
      <c r="B555" s="32"/>
      <c r="C555" s="174" t="s">
        <v>1043</v>
      </c>
      <c r="D555" s="174" t="s">
        <v>420</v>
      </c>
      <c r="E555" s="175" t="s">
        <v>1044</v>
      </c>
      <c r="F555" s="176" t="s">
        <v>1045</v>
      </c>
      <c r="G555" s="177" t="s">
        <v>366</v>
      </c>
      <c r="H555" s="178">
        <v>2</v>
      </c>
      <c r="I555" s="179"/>
      <c r="J555" s="180">
        <f t="shared" si="20"/>
        <v>0</v>
      </c>
      <c r="K555" s="176" t="s">
        <v>1</v>
      </c>
      <c r="L555" s="181"/>
      <c r="M555" s="182" t="s">
        <v>1</v>
      </c>
      <c r="N555" s="183" t="s">
        <v>42</v>
      </c>
      <c r="P555" s="141">
        <f t="shared" si="21"/>
        <v>0</v>
      </c>
      <c r="Q555" s="141">
        <v>3.0089999999999999E-2</v>
      </c>
      <c r="R555" s="141">
        <f t="shared" si="22"/>
        <v>6.0179999999999997E-2</v>
      </c>
      <c r="S555" s="141">
        <v>0</v>
      </c>
      <c r="T555" s="142">
        <f t="shared" si="23"/>
        <v>0</v>
      </c>
      <c r="AR555" s="143" t="s">
        <v>409</v>
      </c>
      <c r="AT555" s="143" t="s">
        <v>420</v>
      </c>
      <c r="AU555" s="143" t="s">
        <v>87</v>
      </c>
      <c r="AY555" s="17" t="s">
        <v>134</v>
      </c>
      <c r="BE555" s="144">
        <f t="shared" si="24"/>
        <v>0</v>
      </c>
      <c r="BF555" s="144">
        <f t="shared" si="25"/>
        <v>0</v>
      </c>
      <c r="BG555" s="144">
        <f t="shared" si="26"/>
        <v>0</v>
      </c>
      <c r="BH555" s="144">
        <f t="shared" si="27"/>
        <v>0</v>
      </c>
      <c r="BI555" s="144">
        <f t="shared" si="28"/>
        <v>0</v>
      </c>
      <c r="BJ555" s="17" t="s">
        <v>85</v>
      </c>
      <c r="BK555" s="144">
        <f t="shared" si="29"/>
        <v>0</v>
      </c>
      <c r="BL555" s="17" t="s">
        <v>323</v>
      </c>
      <c r="BM555" s="143" t="s">
        <v>1046</v>
      </c>
    </row>
    <row r="556" spans="2:65" s="1" customFormat="1" ht="16.5" customHeight="1">
      <c r="B556" s="32"/>
      <c r="C556" s="132" t="s">
        <v>1047</v>
      </c>
      <c r="D556" s="132" t="s">
        <v>137</v>
      </c>
      <c r="E556" s="133" t="s">
        <v>1048</v>
      </c>
      <c r="F556" s="134" t="s">
        <v>1049</v>
      </c>
      <c r="G556" s="135" t="s">
        <v>366</v>
      </c>
      <c r="H556" s="136">
        <v>1</v>
      </c>
      <c r="I556" s="137"/>
      <c r="J556" s="138">
        <f t="shared" si="20"/>
        <v>0</v>
      </c>
      <c r="K556" s="134" t="s">
        <v>1</v>
      </c>
      <c r="L556" s="32"/>
      <c r="M556" s="139" t="s">
        <v>1</v>
      </c>
      <c r="N556" s="140" t="s">
        <v>42</v>
      </c>
      <c r="P556" s="141">
        <f t="shared" si="21"/>
        <v>0</v>
      </c>
      <c r="Q556" s="141">
        <v>2.7E-4</v>
      </c>
      <c r="R556" s="141">
        <f t="shared" si="22"/>
        <v>2.7E-4</v>
      </c>
      <c r="S556" s="141">
        <v>0</v>
      </c>
      <c r="T556" s="142">
        <f t="shared" si="23"/>
        <v>0</v>
      </c>
      <c r="AR556" s="143" t="s">
        <v>323</v>
      </c>
      <c r="AT556" s="143" t="s">
        <v>137</v>
      </c>
      <c r="AU556" s="143" t="s">
        <v>87</v>
      </c>
      <c r="AY556" s="17" t="s">
        <v>134</v>
      </c>
      <c r="BE556" s="144">
        <f t="shared" si="24"/>
        <v>0</v>
      </c>
      <c r="BF556" s="144">
        <f t="shared" si="25"/>
        <v>0</v>
      </c>
      <c r="BG556" s="144">
        <f t="shared" si="26"/>
        <v>0</v>
      </c>
      <c r="BH556" s="144">
        <f t="shared" si="27"/>
        <v>0</v>
      </c>
      <c r="BI556" s="144">
        <f t="shared" si="28"/>
        <v>0</v>
      </c>
      <c r="BJ556" s="17" t="s">
        <v>85</v>
      </c>
      <c r="BK556" s="144">
        <f t="shared" si="29"/>
        <v>0</v>
      </c>
      <c r="BL556" s="17" t="s">
        <v>323</v>
      </c>
      <c r="BM556" s="143" t="s">
        <v>1050</v>
      </c>
    </row>
    <row r="557" spans="2:65" s="1" customFormat="1" ht="21.75" customHeight="1">
      <c r="B557" s="32"/>
      <c r="C557" s="174" t="s">
        <v>1051</v>
      </c>
      <c r="D557" s="174" t="s">
        <v>420</v>
      </c>
      <c r="E557" s="175" t="s">
        <v>1052</v>
      </c>
      <c r="F557" s="176" t="s">
        <v>1053</v>
      </c>
      <c r="G557" s="177" t="s">
        <v>366</v>
      </c>
      <c r="H557" s="178">
        <v>1</v>
      </c>
      <c r="I557" s="179"/>
      <c r="J557" s="180">
        <f t="shared" si="20"/>
        <v>0</v>
      </c>
      <c r="K557" s="176" t="s">
        <v>1</v>
      </c>
      <c r="L557" s="181"/>
      <c r="M557" s="182" t="s">
        <v>1</v>
      </c>
      <c r="N557" s="183" t="s">
        <v>42</v>
      </c>
      <c r="P557" s="141">
        <f t="shared" si="21"/>
        <v>0</v>
      </c>
      <c r="Q557" s="141">
        <v>3.0089999999999999E-2</v>
      </c>
      <c r="R557" s="141">
        <f t="shared" si="22"/>
        <v>3.0089999999999999E-2</v>
      </c>
      <c r="S557" s="141">
        <v>0</v>
      </c>
      <c r="T557" s="142">
        <f t="shared" si="23"/>
        <v>0</v>
      </c>
      <c r="AR557" s="143" t="s">
        <v>409</v>
      </c>
      <c r="AT557" s="143" t="s">
        <v>420</v>
      </c>
      <c r="AU557" s="143" t="s">
        <v>87</v>
      </c>
      <c r="AY557" s="17" t="s">
        <v>134</v>
      </c>
      <c r="BE557" s="144">
        <f t="shared" si="24"/>
        <v>0</v>
      </c>
      <c r="BF557" s="144">
        <f t="shared" si="25"/>
        <v>0</v>
      </c>
      <c r="BG557" s="144">
        <f t="shared" si="26"/>
        <v>0</v>
      </c>
      <c r="BH557" s="144">
        <f t="shared" si="27"/>
        <v>0</v>
      </c>
      <c r="BI557" s="144">
        <f t="shared" si="28"/>
        <v>0</v>
      </c>
      <c r="BJ557" s="17" t="s">
        <v>85</v>
      </c>
      <c r="BK557" s="144">
        <f t="shared" si="29"/>
        <v>0</v>
      </c>
      <c r="BL557" s="17" t="s">
        <v>323</v>
      </c>
      <c r="BM557" s="143" t="s">
        <v>1054</v>
      </c>
    </row>
    <row r="558" spans="2:65" s="1" customFormat="1" ht="16.5" customHeight="1">
      <c r="B558" s="32"/>
      <c r="C558" s="132" t="s">
        <v>1055</v>
      </c>
      <c r="D558" s="132" t="s">
        <v>137</v>
      </c>
      <c r="E558" s="133" t="s">
        <v>1056</v>
      </c>
      <c r="F558" s="134" t="s">
        <v>1057</v>
      </c>
      <c r="G558" s="135" t="s">
        <v>169</v>
      </c>
      <c r="H558" s="136">
        <v>11.03</v>
      </c>
      <c r="I558" s="137"/>
      <c r="J558" s="138">
        <f t="shared" si="20"/>
        <v>0</v>
      </c>
      <c r="K558" s="134" t="s">
        <v>1</v>
      </c>
      <c r="L558" s="32"/>
      <c r="M558" s="139" t="s">
        <v>1</v>
      </c>
      <c r="N558" s="140" t="s">
        <v>42</v>
      </c>
      <c r="P558" s="141">
        <f t="shared" si="21"/>
        <v>0</v>
      </c>
      <c r="Q558" s="141">
        <v>2.7E-4</v>
      </c>
      <c r="R558" s="141">
        <f t="shared" si="22"/>
        <v>2.9781E-3</v>
      </c>
      <c r="S558" s="141">
        <v>0</v>
      </c>
      <c r="T558" s="142">
        <f t="shared" si="23"/>
        <v>0</v>
      </c>
      <c r="AR558" s="143" t="s">
        <v>323</v>
      </c>
      <c r="AT558" s="143" t="s">
        <v>137</v>
      </c>
      <c r="AU558" s="143" t="s">
        <v>87</v>
      </c>
      <c r="AY558" s="17" t="s">
        <v>134</v>
      </c>
      <c r="BE558" s="144">
        <f t="shared" si="24"/>
        <v>0</v>
      </c>
      <c r="BF558" s="144">
        <f t="shared" si="25"/>
        <v>0</v>
      </c>
      <c r="BG558" s="144">
        <f t="shared" si="26"/>
        <v>0</v>
      </c>
      <c r="BH558" s="144">
        <f t="shared" si="27"/>
        <v>0</v>
      </c>
      <c r="BI558" s="144">
        <f t="shared" si="28"/>
        <v>0</v>
      </c>
      <c r="BJ558" s="17" t="s">
        <v>85</v>
      </c>
      <c r="BK558" s="144">
        <f t="shared" si="29"/>
        <v>0</v>
      </c>
      <c r="BL558" s="17" t="s">
        <v>323</v>
      </c>
      <c r="BM558" s="143" t="s">
        <v>1058</v>
      </c>
    </row>
    <row r="559" spans="2:65" s="12" customFormat="1" ht="11.25">
      <c r="B559" s="154"/>
      <c r="D559" s="145" t="s">
        <v>181</v>
      </c>
      <c r="E559" s="155" t="s">
        <v>1</v>
      </c>
      <c r="F559" s="156" t="s">
        <v>1059</v>
      </c>
      <c r="H559" s="157">
        <v>11.03</v>
      </c>
      <c r="I559" s="158"/>
      <c r="L559" s="154"/>
      <c r="M559" s="159"/>
      <c r="T559" s="160"/>
      <c r="AT559" s="155" t="s">
        <v>181</v>
      </c>
      <c r="AU559" s="155" t="s">
        <v>87</v>
      </c>
      <c r="AV559" s="12" t="s">
        <v>87</v>
      </c>
      <c r="AW559" s="12" t="s">
        <v>32</v>
      </c>
      <c r="AX559" s="12" t="s">
        <v>85</v>
      </c>
      <c r="AY559" s="155" t="s">
        <v>134</v>
      </c>
    </row>
    <row r="560" spans="2:65" s="1" customFormat="1" ht="21.75" customHeight="1">
      <c r="B560" s="32"/>
      <c r="C560" s="174" t="s">
        <v>1060</v>
      </c>
      <c r="D560" s="174" t="s">
        <v>420</v>
      </c>
      <c r="E560" s="175" t="s">
        <v>1061</v>
      </c>
      <c r="F560" s="176" t="s">
        <v>1062</v>
      </c>
      <c r="G560" s="177" t="s">
        <v>366</v>
      </c>
      <c r="H560" s="178">
        <v>1</v>
      </c>
      <c r="I560" s="179"/>
      <c r="J560" s="180">
        <f t="shared" ref="J560:J578" si="30">ROUND(I560*H560,2)</f>
        <v>0</v>
      </c>
      <c r="K560" s="176" t="s">
        <v>1</v>
      </c>
      <c r="L560" s="181"/>
      <c r="M560" s="182" t="s">
        <v>1</v>
      </c>
      <c r="N560" s="183" t="s">
        <v>42</v>
      </c>
      <c r="P560" s="141">
        <f t="shared" ref="P560:P578" si="31">O560*H560</f>
        <v>0</v>
      </c>
      <c r="Q560" s="141">
        <v>3.0089999999999999E-2</v>
      </c>
      <c r="R560" s="141">
        <f t="shared" ref="R560:R578" si="32">Q560*H560</f>
        <v>3.0089999999999999E-2</v>
      </c>
      <c r="S560" s="141">
        <v>0</v>
      </c>
      <c r="T560" s="142">
        <f t="shared" ref="T560:T578" si="33">S560*H560</f>
        <v>0</v>
      </c>
      <c r="AR560" s="143" t="s">
        <v>409</v>
      </c>
      <c r="AT560" s="143" t="s">
        <v>420</v>
      </c>
      <c r="AU560" s="143" t="s">
        <v>87</v>
      </c>
      <c r="AY560" s="17" t="s">
        <v>134</v>
      </c>
      <c r="BE560" s="144">
        <f t="shared" ref="BE560:BE578" si="34">IF(N560="základní",J560,0)</f>
        <v>0</v>
      </c>
      <c r="BF560" s="144">
        <f t="shared" ref="BF560:BF578" si="35">IF(N560="snížená",J560,0)</f>
        <v>0</v>
      </c>
      <c r="BG560" s="144">
        <f t="shared" ref="BG560:BG578" si="36">IF(N560="zákl. přenesená",J560,0)</f>
        <v>0</v>
      </c>
      <c r="BH560" s="144">
        <f t="shared" ref="BH560:BH578" si="37">IF(N560="sníž. přenesená",J560,0)</f>
        <v>0</v>
      </c>
      <c r="BI560" s="144">
        <f t="shared" ref="BI560:BI578" si="38">IF(N560="nulová",J560,0)</f>
        <v>0</v>
      </c>
      <c r="BJ560" s="17" t="s">
        <v>85</v>
      </c>
      <c r="BK560" s="144">
        <f t="shared" ref="BK560:BK578" si="39">ROUND(I560*H560,2)</f>
        <v>0</v>
      </c>
      <c r="BL560" s="17" t="s">
        <v>323</v>
      </c>
      <c r="BM560" s="143" t="s">
        <v>1063</v>
      </c>
    </row>
    <row r="561" spans="2:65" s="1" customFormat="1" ht="16.5" customHeight="1">
      <c r="B561" s="32"/>
      <c r="C561" s="132" t="s">
        <v>1064</v>
      </c>
      <c r="D561" s="132" t="s">
        <v>137</v>
      </c>
      <c r="E561" s="133" t="s">
        <v>1065</v>
      </c>
      <c r="F561" s="134" t="s">
        <v>1066</v>
      </c>
      <c r="G561" s="135" t="s">
        <v>366</v>
      </c>
      <c r="H561" s="136">
        <v>1</v>
      </c>
      <c r="I561" s="137"/>
      <c r="J561" s="138">
        <f t="shared" si="30"/>
        <v>0</v>
      </c>
      <c r="K561" s="134" t="s">
        <v>170</v>
      </c>
      <c r="L561" s="32"/>
      <c r="M561" s="139" t="s">
        <v>1</v>
      </c>
      <c r="N561" s="140" t="s">
        <v>42</v>
      </c>
      <c r="P561" s="141">
        <f t="shared" si="31"/>
        <v>0</v>
      </c>
      <c r="Q561" s="141">
        <v>2.5999999999999998E-4</v>
      </c>
      <c r="R561" s="141">
        <f t="shared" si="32"/>
        <v>2.5999999999999998E-4</v>
      </c>
      <c r="S561" s="141">
        <v>0</v>
      </c>
      <c r="T561" s="142">
        <f t="shared" si="33"/>
        <v>0</v>
      </c>
      <c r="AR561" s="143" t="s">
        <v>323</v>
      </c>
      <c r="AT561" s="143" t="s">
        <v>137</v>
      </c>
      <c r="AU561" s="143" t="s">
        <v>87</v>
      </c>
      <c r="AY561" s="17" t="s">
        <v>134</v>
      </c>
      <c r="BE561" s="144">
        <f t="shared" si="34"/>
        <v>0</v>
      </c>
      <c r="BF561" s="144">
        <f t="shared" si="35"/>
        <v>0</v>
      </c>
      <c r="BG561" s="144">
        <f t="shared" si="36"/>
        <v>0</v>
      </c>
      <c r="BH561" s="144">
        <f t="shared" si="37"/>
        <v>0</v>
      </c>
      <c r="BI561" s="144">
        <f t="shared" si="38"/>
        <v>0</v>
      </c>
      <c r="BJ561" s="17" t="s">
        <v>85</v>
      </c>
      <c r="BK561" s="144">
        <f t="shared" si="39"/>
        <v>0</v>
      </c>
      <c r="BL561" s="17" t="s">
        <v>323</v>
      </c>
      <c r="BM561" s="143" t="s">
        <v>1067</v>
      </c>
    </row>
    <row r="562" spans="2:65" s="1" customFormat="1" ht="24.2" customHeight="1">
      <c r="B562" s="32"/>
      <c r="C562" s="174" t="s">
        <v>1068</v>
      </c>
      <c r="D562" s="174" t="s">
        <v>420</v>
      </c>
      <c r="E562" s="175" t="s">
        <v>1069</v>
      </c>
      <c r="F562" s="176" t="s">
        <v>1070</v>
      </c>
      <c r="G562" s="177" t="s">
        <v>366</v>
      </c>
      <c r="H562" s="178">
        <v>4</v>
      </c>
      <c r="I562" s="179"/>
      <c r="J562" s="180">
        <f t="shared" si="30"/>
        <v>0</v>
      </c>
      <c r="K562" s="176" t="s">
        <v>1</v>
      </c>
      <c r="L562" s="181"/>
      <c r="M562" s="182" t="s">
        <v>1</v>
      </c>
      <c r="N562" s="183" t="s">
        <v>42</v>
      </c>
      <c r="P562" s="141">
        <f t="shared" si="31"/>
        <v>0</v>
      </c>
      <c r="Q562" s="141">
        <v>3.0089999999999999E-2</v>
      </c>
      <c r="R562" s="141">
        <f t="shared" si="32"/>
        <v>0.12035999999999999</v>
      </c>
      <c r="S562" s="141">
        <v>0</v>
      </c>
      <c r="T562" s="142">
        <f t="shared" si="33"/>
        <v>0</v>
      </c>
      <c r="AR562" s="143" t="s">
        <v>409</v>
      </c>
      <c r="AT562" s="143" t="s">
        <v>420</v>
      </c>
      <c r="AU562" s="143" t="s">
        <v>87</v>
      </c>
      <c r="AY562" s="17" t="s">
        <v>134</v>
      </c>
      <c r="BE562" s="144">
        <f t="shared" si="34"/>
        <v>0</v>
      </c>
      <c r="BF562" s="144">
        <f t="shared" si="35"/>
        <v>0</v>
      </c>
      <c r="BG562" s="144">
        <f t="shared" si="36"/>
        <v>0</v>
      </c>
      <c r="BH562" s="144">
        <f t="shared" si="37"/>
        <v>0</v>
      </c>
      <c r="BI562" s="144">
        <f t="shared" si="38"/>
        <v>0</v>
      </c>
      <c r="BJ562" s="17" t="s">
        <v>85</v>
      </c>
      <c r="BK562" s="144">
        <f t="shared" si="39"/>
        <v>0</v>
      </c>
      <c r="BL562" s="17" t="s">
        <v>323</v>
      </c>
      <c r="BM562" s="143" t="s">
        <v>1071</v>
      </c>
    </row>
    <row r="563" spans="2:65" s="1" customFormat="1" ht="16.5" customHeight="1">
      <c r="B563" s="32"/>
      <c r="C563" s="132" t="s">
        <v>1072</v>
      </c>
      <c r="D563" s="132" t="s">
        <v>137</v>
      </c>
      <c r="E563" s="133" t="s">
        <v>1073</v>
      </c>
      <c r="F563" s="134" t="s">
        <v>1074</v>
      </c>
      <c r="G563" s="135" t="s">
        <v>366</v>
      </c>
      <c r="H563" s="136">
        <v>1</v>
      </c>
      <c r="I563" s="137"/>
      <c r="J563" s="138">
        <f t="shared" si="30"/>
        <v>0</v>
      </c>
      <c r="K563" s="134" t="s">
        <v>170</v>
      </c>
      <c r="L563" s="32"/>
      <c r="M563" s="139" t="s">
        <v>1</v>
      </c>
      <c r="N563" s="140" t="s">
        <v>42</v>
      </c>
      <c r="P563" s="141">
        <f t="shared" si="31"/>
        <v>0</v>
      </c>
      <c r="Q563" s="141">
        <v>2.5999999999999998E-4</v>
      </c>
      <c r="R563" s="141">
        <f t="shared" si="32"/>
        <v>2.5999999999999998E-4</v>
      </c>
      <c r="S563" s="141">
        <v>0</v>
      </c>
      <c r="T563" s="142">
        <f t="shared" si="33"/>
        <v>0</v>
      </c>
      <c r="AR563" s="143" t="s">
        <v>323</v>
      </c>
      <c r="AT563" s="143" t="s">
        <v>137</v>
      </c>
      <c r="AU563" s="143" t="s">
        <v>87</v>
      </c>
      <c r="AY563" s="17" t="s">
        <v>134</v>
      </c>
      <c r="BE563" s="144">
        <f t="shared" si="34"/>
        <v>0</v>
      </c>
      <c r="BF563" s="144">
        <f t="shared" si="35"/>
        <v>0</v>
      </c>
      <c r="BG563" s="144">
        <f t="shared" si="36"/>
        <v>0</v>
      </c>
      <c r="BH563" s="144">
        <f t="shared" si="37"/>
        <v>0</v>
      </c>
      <c r="BI563" s="144">
        <f t="shared" si="38"/>
        <v>0</v>
      </c>
      <c r="BJ563" s="17" t="s">
        <v>85</v>
      </c>
      <c r="BK563" s="144">
        <f t="shared" si="39"/>
        <v>0</v>
      </c>
      <c r="BL563" s="17" t="s">
        <v>323</v>
      </c>
      <c r="BM563" s="143" t="s">
        <v>1075</v>
      </c>
    </row>
    <row r="564" spans="2:65" s="1" customFormat="1" ht="24.2" customHeight="1">
      <c r="B564" s="32"/>
      <c r="C564" s="174" t="s">
        <v>1076</v>
      </c>
      <c r="D564" s="174" t="s">
        <v>420</v>
      </c>
      <c r="E564" s="175" t="s">
        <v>1077</v>
      </c>
      <c r="F564" s="176" t="s">
        <v>1078</v>
      </c>
      <c r="G564" s="177" t="s">
        <v>366</v>
      </c>
      <c r="H564" s="178">
        <v>1</v>
      </c>
      <c r="I564" s="179"/>
      <c r="J564" s="180">
        <f t="shared" si="30"/>
        <v>0</v>
      </c>
      <c r="K564" s="176" t="s">
        <v>1</v>
      </c>
      <c r="L564" s="181"/>
      <c r="M564" s="182" t="s">
        <v>1</v>
      </c>
      <c r="N564" s="183" t="s">
        <v>42</v>
      </c>
      <c r="P564" s="141">
        <f t="shared" si="31"/>
        <v>0</v>
      </c>
      <c r="Q564" s="141">
        <v>3.0089999999999999E-2</v>
      </c>
      <c r="R564" s="141">
        <f t="shared" si="32"/>
        <v>3.0089999999999999E-2</v>
      </c>
      <c r="S564" s="141">
        <v>0</v>
      </c>
      <c r="T564" s="142">
        <f t="shared" si="33"/>
        <v>0</v>
      </c>
      <c r="AR564" s="143" t="s">
        <v>409</v>
      </c>
      <c r="AT564" s="143" t="s">
        <v>420</v>
      </c>
      <c r="AU564" s="143" t="s">
        <v>87</v>
      </c>
      <c r="AY564" s="17" t="s">
        <v>134</v>
      </c>
      <c r="BE564" s="144">
        <f t="shared" si="34"/>
        <v>0</v>
      </c>
      <c r="BF564" s="144">
        <f t="shared" si="35"/>
        <v>0</v>
      </c>
      <c r="BG564" s="144">
        <f t="shared" si="36"/>
        <v>0</v>
      </c>
      <c r="BH564" s="144">
        <f t="shared" si="37"/>
        <v>0</v>
      </c>
      <c r="BI564" s="144">
        <f t="shared" si="38"/>
        <v>0</v>
      </c>
      <c r="BJ564" s="17" t="s">
        <v>85</v>
      </c>
      <c r="BK564" s="144">
        <f t="shared" si="39"/>
        <v>0</v>
      </c>
      <c r="BL564" s="17" t="s">
        <v>323</v>
      </c>
      <c r="BM564" s="143" t="s">
        <v>1079</v>
      </c>
    </row>
    <row r="565" spans="2:65" s="1" customFormat="1" ht="16.5" customHeight="1">
      <c r="B565" s="32"/>
      <c r="C565" s="132" t="s">
        <v>1080</v>
      </c>
      <c r="D565" s="132" t="s">
        <v>137</v>
      </c>
      <c r="E565" s="133" t="s">
        <v>1081</v>
      </c>
      <c r="F565" s="134" t="s">
        <v>1082</v>
      </c>
      <c r="G565" s="135" t="s">
        <v>366</v>
      </c>
      <c r="H565" s="136">
        <v>11</v>
      </c>
      <c r="I565" s="137"/>
      <c r="J565" s="138">
        <f t="shared" si="30"/>
        <v>0</v>
      </c>
      <c r="K565" s="134" t="s">
        <v>170</v>
      </c>
      <c r="L565" s="32"/>
      <c r="M565" s="139" t="s">
        <v>1</v>
      </c>
      <c r="N565" s="140" t="s">
        <v>42</v>
      </c>
      <c r="P565" s="141">
        <f t="shared" si="31"/>
        <v>0</v>
      </c>
      <c r="Q565" s="141">
        <v>0</v>
      </c>
      <c r="R565" s="141">
        <f t="shared" si="32"/>
        <v>0</v>
      </c>
      <c r="S565" s="141">
        <v>0</v>
      </c>
      <c r="T565" s="142">
        <f t="shared" si="33"/>
        <v>0</v>
      </c>
      <c r="AR565" s="143" t="s">
        <v>323</v>
      </c>
      <c r="AT565" s="143" t="s">
        <v>137</v>
      </c>
      <c r="AU565" s="143" t="s">
        <v>87</v>
      </c>
      <c r="AY565" s="17" t="s">
        <v>134</v>
      </c>
      <c r="BE565" s="144">
        <f t="shared" si="34"/>
        <v>0</v>
      </c>
      <c r="BF565" s="144">
        <f t="shared" si="35"/>
        <v>0</v>
      </c>
      <c r="BG565" s="144">
        <f t="shared" si="36"/>
        <v>0</v>
      </c>
      <c r="BH565" s="144">
        <f t="shared" si="37"/>
        <v>0</v>
      </c>
      <c r="BI565" s="144">
        <f t="shared" si="38"/>
        <v>0</v>
      </c>
      <c r="BJ565" s="17" t="s">
        <v>85</v>
      </c>
      <c r="BK565" s="144">
        <f t="shared" si="39"/>
        <v>0</v>
      </c>
      <c r="BL565" s="17" t="s">
        <v>323</v>
      </c>
      <c r="BM565" s="143" t="s">
        <v>1083</v>
      </c>
    </row>
    <row r="566" spans="2:65" s="1" customFormat="1" ht="24.2" customHeight="1">
      <c r="B566" s="32"/>
      <c r="C566" s="174" t="s">
        <v>1084</v>
      </c>
      <c r="D566" s="174" t="s">
        <v>420</v>
      </c>
      <c r="E566" s="175" t="s">
        <v>1085</v>
      </c>
      <c r="F566" s="176" t="s">
        <v>1086</v>
      </c>
      <c r="G566" s="177" t="s">
        <v>366</v>
      </c>
      <c r="H566" s="178">
        <v>6</v>
      </c>
      <c r="I566" s="179"/>
      <c r="J566" s="180">
        <f t="shared" si="30"/>
        <v>0</v>
      </c>
      <c r="K566" s="176" t="s">
        <v>1</v>
      </c>
      <c r="L566" s="181"/>
      <c r="M566" s="182" t="s">
        <v>1</v>
      </c>
      <c r="N566" s="183" t="s">
        <v>42</v>
      </c>
      <c r="P566" s="141">
        <f t="shared" si="31"/>
        <v>0</v>
      </c>
      <c r="Q566" s="141">
        <v>1.6E-2</v>
      </c>
      <c r="R566" s="141">
        <f t="shared" si="32"/>
        <v>9.6000000000000002E-2</v>
      </c>
      <c r="S566" s="141">
        <v>0</v>
      </c>
      <c r="T566" s="142">
        <f t="shared" si="33"/>
        <v>0</v>
      </c>
      <c r="AR566" s="143" t="s">
        <v>409</v>
      </c>
      <c r="AT566" s="143" t="s">
        <v>420</v>
      </c>
      <c r="AU566" s="143" t="s">
        <v>87</v>
      </c>
      <c r="AY566" s="17" t="s">
        <v>134</v>
      </c>
      <c r="BE566" s="144">
        <f t="shared" si="34"/>
        <v>0</v>
      </c>
      <c r="BF566" s="144">
        <f t="shared" si="35"/>
        <v>0</v>
      </c>
      <c r="BG566" s="144">
        <f t="shared" si="36"/>
        <v>0</v>
      </c>
      <c r="BH566" s="144">
        <f t="shared" si="37"/>
        <v>0</v>
      </c>
      <c r="BI566" s="144">
        <f t="shared" si="38"/>
        <v>0</v>
      </c>
      <c r="BJ566" s="17" t="s">
        <v>85</v>
      </c>
      <c r="BK566" s="144">
        <f t="shared" si="39"/>
        <v>0</v>
      </c>
      <c r="BL566" s="17" t="s">
        <v>323</v>
      </c>
      <c r="BM566" s="143" t="s">
        <v>1087</v>
      </c>
    </row>
    <row r="567" spans="2:65" s="1" customFormat="1" ht="21.75" customHeight="1">
      <c r="B567" s="32"/>
      <c r="C567" s="174" t="s">
        <v>1088</v>
      </c>
      <c r="D567" s="174" t="s">
        <v>420</v>
      </c>
      <c r="E567" s="175" t="s">
        <v>1089</v>
      </c>
      <c r="F567" s="176" t="s">
        <v>1090</v>
      </c>
      <c r="G567" s="177" t="s">
        <v>366</v>
      </c>
      <c r="H567" s="178">
        <v>5</v>
      </c>
      <c r="I567" s="179"/>
      <c r="J567" s="180">
        <f t="shared" si="30"/>
        <v>0</v>
      </c>
      <c r="K567" s="176" t="s">
        <v>1</v>
      </c>
      <c r="L567" s="181"/>
      <c r="M567" s="182" t="s">
        <v>1</v>
      </c>
      <c r="N567" s="183" t="s">
        <v>42</v>
      </c>
      <c r="P567" s="141">
        <f t="shared" si="31"/>
        <v>0</v>
      </c>
      <c r="Q567" s="141">
        <v>1.6E-2</v>
      </c>
      <c r="R567" s="141">
        <f t="shared" si="32"/>
        <v>0.08</v>
      </c>
      <c r="S567" s="141">
        <v>0</v>
      </c>
      <c r="T567" s="142">
        <f t="shared" si="33"/>
        <v>0</v>
      </c>
      <c r="AR567" s="143" t="s">
        <v>409</v>
      </c>
      <c r="AT567" s="143" t="s">
        <v>420</v>
      </c>
      <c r="AU567" s="143" t="s">
        <v>87</v>
      </c>
      <c r="AY567" s="17" t="s">
        <v>134</v>
      </c>
      <c r="BE567" s="144">
        <f t="shared" si="34"/>
        <v>0</v>
      </c>
      <c r="BF567" s="144">
        <f t="shared" si="35"/>
        <v>0</v>
      </c>
      <c r="BG567" s="144">
        <f t="shared" si="36"/>
        <v>0</v>
      </c>
      <c r="BH567" s="144">
        <f t="shared" si="37"/>
        <v>0</v>
      </c>
      <c r="BI567" s="144">
        <f t="shared" si="38"/>
        <v>0</v>
      </c>
      <c r="BJ567" s="17" t="s">
        <v>85</v>
      </c>
      <c r="BK567" s="144">
        <f t="shared" si="39"/>
        <v>0</v>
      </c>
      <c r="BL567" s="17" t="s">
        <v>323</v>
      </c>
      <c r="BM567" s="143" t="s">
        <v>1091</v>
      </c>
    </row>
    <row r="568" spans="2:65" s="1" customFormat="1" ht="16.5" customHeight="1">
      <c r="B568" s="32"/>
      <c r="C568" s="132" t="s">
        <v>1092</v>
      </c>
      <c r="D568" s="132" t="s">
        <v>137</v>
      </c>
      <c r="E568" s="133" t="s">
        <v>1093</v>
      </c>
      <c r="F568" s="134" t="s">
        <v>1094</v>
      </c>
      <c r="G568" s="135" t="s">
        <v>366</v>
      </c>
      <c r="H568" s="136">
        <v>1</v>
      </c>
      <c r="I568" s="137"/>
      <c r="J568" s="138">
        <f t="shared" si="30"/>
        <v>0</v>
      </c>
      <c r="K568" s="134" t="s">
        <v>170</v>
      </c>
      <c r="L568" s="32"/>
      <c r="M568" s="139" t="s">
        <v>1</v>
      </c>
      <c r="N568" s="140" t="s">
        <v>42</v>
      </c>
      <c r="P568" s="141">
        <f t="shared" si="31"/>
        <v>0</v>
      </c>
      <c r="Q568" s="141">
        <v>0</v>
      </c>
      <c r="R568" s="141">
        <f t="shared" si="32"/>
        <v>0</v>
      </c>
      <c r="S568" s="141">
        <v>0</v>
      </c>
      <c r="T568" s="142">
        <f t="shared" si="33"/>
        <v>0</v>
      </c>
      <c r="AR568" s="143" t="s">
        <v>323</v>
      </c>
      <c r="AT568" s="143" t="s">
        <v>137</v>
      </c>
      <c r="AU568" s="143" t="s">
        <v>87</v>
      </c>
      <c r="AY568" s="17" t="s">
        <v>134</v>
      </c>
      <c r="BE568" s="144">
        <f t="shared" si="34"/>
        <v>0</v>
      </c>
      <c r="BF568" s="144">
        <f t="shared" si="35"/>
        <v>0</v>
      </c>
      <c r="BG568" s="144">
        <f t="shared" si="36"/>
        <v>0</v>
      </c>
      <c r="BH568" s="144">
        <f t="shared" si="37"/>
        <v>0</v>
      </c>
      <c r="BI568" s="144">
        <f t="shared" si="38"/>
        <v>0</v>
      </c>
      <c r="BJ568" s="17" t="s">
        <v>85</v>
      </c>
      <c r="BK568" s="144">
        <f t="shared" si="39"/>
        <v>0</v>
      </c>
      <c r="BL568" s="17" t="s">
        <v>323</v>
      </c>
      <c r="BM568" s="143" t="s">
        <v>1095</v>
      </c>
    </row>
    <row r="569" spans="2:65" s="1" customFormat="1" ht="21.75" customHeight="1">
      <c r="B569" s="32"/>
      <c r="C569" s="174" t="s">
        <v>1096</v>
      </c>
      <c r="D569" s="174" t="s">
        <v>420</v>
      </c>
      <c r="E569" s="175" t="s">
        <v>1097</v>
      </c>
      <c r="F569" s="176" t="s">
        <v>1098</v>
      </c>
      <c r="G569" s="177" t="s">
        <v>366</v>
      </c>
      <c r="H569" s="178">
        <v>1</v>
      </c>
      <c r="I569" s="179"/>
      <c r="J569" s="180">
        <f t="shared" si="30"/>
        <v>0</v>
      </c>
      <c r="K569" s="176" t="s">
        <v>1</v>
      </c>
      <c r="L569" s="181"/>
      <c r="M569" s="182" t="s">
        <v>1</v>
      </c>
      <c r="N569" s="183" t="s">
        <v>42</v>
      </c>
      <c r="P569" s="141">
        <f t="shared" si="31"/>
        <v>0</v>
      </c>
      <c r="Q569" s="141">
        <v>1.6E-2</v>
      </c>
      <c r="R569" s="141">
        <f t="shared" si="32"/>
        <v>1.6E-2</v>
      </c>
      <c r="S569" s="141">
        <v>0</v>
      </c>
      <c r="T569" s="142">
        <f t="shared" si="33"/>
        <v>0</v>
      </c>
      <c r="AR569" s="143" t="s">
        <v>409</v>
      </c>
      <c r="AT569" s="143" t="s">
        <v>420</v>
      </c>
      <c r="AU569" s="143" t="s">
        <v>87</v>
      </c>
      <c r="AY569" s="17" t="s">
        <v>134</v>
      </c>
      <c r="BE569" s="144">
        <f t="shared" si="34"/>
        <v>0</v>
      </c>
      <c r="BF569" s="144">
        <f t="shared" si="35"/>
        <v>0</v>
      </c>
      <c r="BG569" s="144">
        <f t="shared" si="36"/>
        <v>0</v>
      </c>
      <c r="BH569" s="144">
        <f t="shared" si="37"/>
        <v>0</v>
      </c>
      <c r="BI569" s="144">
        <f t="shared" si="38"/>
        <v>0</v>
      </c>
      <c r="BJ569" s="17" t="s">
        <v>85</v>
      </c>
      <c r="BK569" s="144">
        <f t="shared" si="39"/>
        <v>0</v>
      </c>
      <c r="BL569" s="17" t="s">
        <v>323</v>
      </c>
      <c r="BM569" s="143" t="s">
        <v>1099</v>
      </c>
    </row>
    <row r="570" spans="2:65" s="1" customFormat="1" ht="21.75" customHeight="1">
      <c r="B570" s="32"/>
      <c r="C570" s="132" t="s">
        <v>1100</v>
      </c>
      <c r="D570" s="132" t="s">
        <v>137</v>
      </c>
      <c r="E570" s="133" t="s">
        <v>1101</v>
      </c>
      <c r="F570" s="134" t="s">
        <v>1102</v>
      </c>
      <c r="G570" s="135" t="s">
        <v>366</v>
      </c>
      <c r="H570" s="136">
        <v>1</v>
      </c>
      <c r="I570" s="137"/>
      <c r="J570" s="138">
        <f t="shared" si="30"/>
        <v>0</v>
      </c>
      <c r="K570" s="134" t="s">
        <v>170</v>
      </c>
      <c r="L570" s="32"/>
      <c r="M570" s="139" t="s">
        <v>1</v>
      </c>
      <c r="N570" s="140" t="s">
        <v>42</v>
      </c>
      <c r="P570" s="141">
        <f t="shared" si="31"/>
        <v>0</v>
      </c>
      <c r="Q570" s="141">
        <v>0</v>
      </c>
      <c r="R570" s="141">
        <f t="shared" si="32"/>
        <v>0</v>
      </c>
      <c r="S570" s="141">
        <v>0</v>
      </c>
      <c r="T570" s="142">
        <f t="shared" si="33"/>
        <v>0</v>
      </c>
      <c r="AR570" s="143" t="s">
        <v>323</v>
      </c>
      <c r="AT570" s="143" t="s">
        <v>137</v>
      </c>
      <c r="AU570" s="143" t="s">
        <v>87</v>
      </c>
      <c r="AY570" s="17" t="s">
        <v>134</v>
      </c>
      <c r="BE570" s="144">
        <f t="shared" si="34"/>
        <v>0</v>
      </c>
      <c r="BF570" s="144">
        <f t="shared" si="35"/>
        <v>0</v>
      </c>
      <c r="BG570" s="144">
        <f t="shared" si="36"/>
        <v>0</v>
      </c>
      <c r="BH570" s="144">
        <f t="shared" si="37"/>
        <v>0</v>
      </c>
      <c r="BI570" s="144">
        <f t="shared" si="38"/>
        <v>0</v>
      </c>
      <c r="BJ570" s="17" t="s">
        <v>85</v>
      </c>
      <c r="BK570" s="144">
        <f t="shared" si="39"/>
        <v>0</v>
      </c>
      <c r="BL570" s="17" t="s">
        <v>323</v>
      </c>
      <c r="BM570" s="143" t="s">
        <v>1103</v>
      </c>
    </row>
    <row r="571" spans="2:65" s="1" customFormat="1" ht="24.2" customHeight="1">
      <c r="B571" s="32"/>
      <c r="C571" s="174" t="s">
        <v>1104</v>
      </c>
      <c r="D571" s="174" t="s">
        <v>420</v>
      </c>
      <c r="E571" s="175" t="s">
        <v>1105</v>
      </c>
      <c r="F571" s="176" t="s">
        <v>1106</v>
      </c>
      <c r="G571" s="177" t="s">
        <v>366</v>
      </c>
      <c r="H571" s="178">
        <v>1</v>
      </c>
      <c r="I571" s="179"/>
      <c r="J571" s="180">
        <f t="shared" si="30"/>
        <v>0</v>
      </c>
      <c r="K571" s="176" t="s">
        <v>1</v>
      </c>
      <c r="L571" s="181"/>
      <c r="M571" s="182" t="s">
        <v>1</v>
      </c>
      <c r="N571" s="183" t="s">
        <v>42</v>
      </c>
      <c r="P571" s="141">
        <f t="shared" si="31"/>
        <v>0</v>
      </c>
      <c r="Q571" s="141">
        <v>1.6E-2</v>
      </c>
      <c r="R571" s="141">
        <f t="shared" si="32"/>
        <v>1.6E-2</v>
      </c>
      <c r="S571" s="141">
        <v>0</v>
      </c>
      <c r="T571" s="142">
        <f t="shared" si="33"/>
        <v>0</v>
      </c>
      <c r="AR571" s="143" t="s">
        <v>409</v>
      </c>
      <c r="AT571" s="143" t="s">
        <v>420</v>
      </c>
      <c r="AU571" s="143" t="s">
        <v>87</v>
      </c>
      <c r="AY571" s="17" t="s">
        <v>134</v>
      </c>
      <c r="BE571" s="144">
        <f t="shared" si="34"/>
        <v>0</v>
      </c>
      <c r="BF571" s="144">
        <f t="shared" si="35"/>
        <v>0</v>
      </c>
      <c r="BG571" s="144">
        <f t="shared" si="36"/>
        <v>0</v>
      </c>
      <c r="BH571" s="144">
        <f t="shared" si="37"/>
        <v>0</v>
      </c>
      <c r="BI571" s="144">
        <f t="shared" si="38"/>
        <v>0</v>
      </c>
      <c r="BJ571" s="17" t="s">
        <v>85</v>
      </c>
      <c r="BK571" s="144">
        <f t="shared" si="39"/>
        <v>0</v>
      </c>
      <c r="BL571" s="17" t="s">
        <v>323</v>
      </c>
      <c r="BM571" s="143" t="s">
        <v>1107</v>
      </c>
    </row>
    <row r="572" spans="2:65" s="1" customFormat="1" ht="16.5" customHeight="1">
      <c r="B572" s="32"/>
      <c r="C572" s="132" t="s">
        <v>1108</v>
      </c>
      <c r="D572" s="132" t="s">
        <v>137</v>
      </c>
      <c r="E572" s="133" t="s">
        <v>1109</v>
      </c>
      <c r="F572" s="134" t="s">
        <v>1110</v>
      </c>
      <c r="G572" s="135" t="s">
        <v>366</v>
      </c>
      <c r="H572" s="136">
        <v>12</v>
      </c>
      <c r="I572" s="137"/>
      <c r="J572" s="138">
        <f t="shared" si="30"/>
        <v>0</v>
      </c>
      <c r="K572" s="134" t="s">
        <v>170</v>
      </c>
      <c r="L572" s="32"/>
      <c r="M572" s="139" t="s">
        <v>1</v>
      </c>
      <c r="N572" s="140" t="s">
        <v>42</v>
      </c>
      <c r="P572" s="141">
        <f t="shared" si="31"/>
        <v>0</v>
      </c>
      <c r="Q572" s="141">
        <v>4.6999999999999999E-4</v>
      </c>
      <c r="R572" s="141">
        <f t="shared" si="32"/>
        <v>5.64E-3</v>
      </c>
      <c r="S572" s="141">
        <v>0</v>
      </c>
      <c r="T572" s="142">
        <f t="shared" si="33"/>
        <v>0</v>
      </c>
      <c r="AR572" s="143" t="s">
        <v>323</v>
      </c>
      <c r="AT572" s="143" t="s">
        <v>137</v>
      </c>
      <c r="AU572" s="143" t="s">
        <v>87</v>
      </c>
      <c r="AY572" s="17" t="s">
        <v>134</v>
      </c>
      <c r="BE572" s="144">
        <f t="shared" si="34"/>
        <v>0</v>
      </c>
      <c r="BF572" s="144">
        <f t="shared" si="35"/>
        <v>0</v>
      </c>
      <c r="BG572" s="144">
        <f t="shared" si="36"/>
        <v>0</v>
      </c>
      <c r="BH572" s="144">
        <f t="shared" si="37"/>
        <v>0</v>
      </c>
      <c r="BI572" s="144">
        <f t="shared" si="38"/>
        <v>0</v>
      </c>
      <c r="BJ572" s="17" t="s">
        <v>85</v>
      </c>
      <c r="BK572" s="144">
        <f t="shared" si="39"/>
        <v>0</v>
      </c>
      <c r="BL572" s="17" t="s">
        <v>323</v>
      </c>
      <c r="BM572" s="143" t="s">
        <v>1111</v>
      </c>
    </row>
    <row r="573" spans="2:65" s="1" customFormat="1" ht="16.5" customHeight="1">
      <c r="B573" s="32"/>
      <c r="C573" s="174" t="s">
        <v>1112</v>
      </c>
      <c r="D573" s="174" t="s">
        <v>420</v>
      </c>
      <c r="E573" s="175" t="s">
        <v>1113</v>
      </c>
      <c r="F573" s="176" t="s">
        <v>1114</v>
      </c>
      <c r="G573" s="177" t="s">
        <v>366</v>
      </c>
      <c r="H573" s="178">
        <v>4</v>
      </c>
      <c r="I573" s="179"/>
      <c r="J573" s="180">
        <f t="shared" si="30"/>
        <v>0</v>
      </c>
      <c r="K573" s="176" t="s">
        <v>1</v>
      </c>
      <c r="L573" s="181"/>
      <c r="M573" s="182" t="s">
        <v>1</v>
      </c>
      <c r="N573" s="183" t="s">
        <v>42</v>
      </c>
      <c r="P573" s="141">
        <f t="shared" si="31"/>
        <v>0</v>
      </c>
      <c r="Q573" s="141">
        <v>1.6E-2</v>
      </c>
      <c r="R573" s="141">
        <f t="shared" si="32"/>
        <v>6.4000000000000001E-2</v>
      </c>
      <c r="S573" s="141">
        <v>0</v>
      </c>
      <c r="T573" s="142">
        <f t="shared" si="33"/>
        <v>0</v>
      </c>
      <c r="AR573" s="143" t="s">
        <v>409</v>
      </c>
      <c r="AT573" s="143" t="s">
        <v>420</v>
      </c>
      <c r="AU573" s="143" t="s">
        <v>87</v>
      </c>
      <c r="AY573" s="17" t="s">
        <v>134</v>
      </c>
      <c r="BE573" s="144">
        <f t="shared" si="34"/>
        <v>0</v>
      </c>
      <c r="BF573" s="144">
        <f t="shared" si="35"/>
        <v>0</v>
      </c>
      <c r="BG573" s="144">
        <f t="shared" si="36"/>
        <v>0</v>
      </c>
      <c r="BH573" s="144">
        <f t="shared" si="37"/>
        <v>0</v>
      </c>
      <c r="BI573" s="144">
        <f t="shared" si="38"/>
        <v>0</v>
      </c>
      <c r="BJ573" s="17" t="s">
        <v>85</v>
      </c>
      <c r="BK573" s="144">
        <f t="shared" si="39"/>
        <v>0</v>
      </c>
      <c r="BL573" s="17" t="s">
        <v>323</v>
      </c>
      <c r="BM573" s="143" t="s">
        <v>1115</v>
      </c>
    </row>
    <row r="574" spans="2:65" s="1" customFormat="1" ht="16.5" customHeight="1">
      <c r="B574" s="32"/>
      <c r="C574" s="174" t="s">
        <v>1116</v>
      </c>
      <c r="D574" s="174" t="s">
        <v>420</v>
      </c>
      <c r="E574" s="175" t="s">
        <v>1117</v>
      </c>
      <c r="F574" s="176" t="s">
        <v>1118</v>
      </c>
      <c r="G574" s="177" t="s">
        <v>366</v>
      </c>
      <c r="H574" s="178">
        <v>1</v>
      </c>
      <c r="I574" s="179"/>
      <c r="J574" s="180">
        <f t="shared" si="30"/>
        <v>0</v>
      </c>
      <c r="K574" s="176" t="s">
        <v>1</v>
      </c>
      <c r="L574" s="181"/>
      <c r="M574" s="182" t="s">
        <v>1</v>
      </c>
      <c r="N574" s="183" t="s">
        <v>42</v>
      </c>
      <c r="P574" s="141">
        <f t="shared" si="31"/>
        <v>0</v>
      </c>
      <c r="Q574" s="141">
        <v>1.6E-2</v>
      </c>
      <c r="R574" s="141">
        <f t="shared" si="32"/>
        <v>1.6E-2</v>
      </c>
      <c r="S574" s="141">
        <v>0</v>
      </c>
      <c r="T574" s="142">
        <f t="shared" si="33"/>
        <v>0</v>
      </c>
      <c r="AR574" s="143" t="s">
        <v>409</v>
      </c>
      <c r="AT574" s="143" t="s">
        <v>420</v>
      </c>
      <c r="AU574" s="143" t="s">
        <v>87</v>
      </c>
      <c r="AY574" s="17" t="s">
        <v>134</v>
      </c>
      <c r="BE574" s="144">
        <f t="shared" si="34"/>
        <v>0</v>
      </c>
      <c r="BF574" s="144">
        <f t="shared" si="35"/>
        <v>0</v>
      </c>
      <c r="BG574" s="144">
        <f t="shared" si="36"/>
        <v>0</v>
      </c>
      <c r="BH574" s="144">
        <f t="shared" si="37"/>
        <v>0</v>
      </c>
      <c r="BI574" s="144">
        <f t="shared" si="38"/>
        <v>0</v>
      </c>
      <c r="BJ574" s="17" t="s">
        <v>85</v>
      </c>
      <c r="BK574" s="144">
        <f t="shared" si="39"/>
        <v>0</v>
      </c>
      <c r="BL574" s="17" t="s">
        <v>323</v>
      </c>
      <c r="BM574" s="143" t="s">
        <v>1119</v>
      </c>
    </row>
    <row r="575" spans="2:65" s="1" customFormat="1" ht="16.5" customHeight="1">
      <c r="B575" s="32"/>
      <c r="C575" s="174" t="s">
        <v>1120</v>
      </c>
      <c r="D575" s="174" t="s">
        <v>420</v>
      </c>
      <c r="E575" s="175" t="s">
        <v>1121</v>
      </c>
      <c r="F575" s="176" t="s">
        <v>1122</v>
      </c>
      <c r="G575" s="177" t="s">
        <v>366</v>
      </c>
      <c r="H575" s="178">
        <v>4</v>
      </c>
      <c r="I575" s="179"/>
      <c r="J575" s="180">
        <f t="shared" si="30"/>
        <v>0</v>
      </c>
      <c r="K575" s="176" t="s">
        <v>1</v>
      </c>
      <c r="L575" s="181"/>
      <c r="M575" s="182" t="s">
        <v>1</v>
      </c>
      <c r="N575" s="183" t="s">
        <v>42</v>
      </c>
      <c r="P575" s="141">
        <f t="shared" si="31"/>
        <v>0</v>
      </c>
      <c r="Q575" s="141">
        <v>1.6E-2</v>
      </c>
      <c r="R575" s="141">
        <f t="shared" si="32"/>
        <v>6.4000000000000001E-2</v>
      </c>
      <c r="S575" s="141">
        <v>0</v>
      </c>
      <c r="T575" s="142">
        <f t="shared" si="33"/>
        <v>0</v>
      </c>
      <c r="AR575" s="143" t="s">
        <v>409</v>
      </c>
      <c r="AT575" s="143" t="s">
        <v>420</v>
      </c>
      <c r="AU575" s="143" t="s">
        <v>87</v>
      </c>
      <c r="AY575" s="17" t="s">
        <v>134</v>
      </c>
      <c r="BE575" s="144">
        <f t="shared" si="34"/>
        <v>0</v>
      </c>
      <c r="BF575" s="144">
        <f t="shared" si="35"/>
        <v>0</v>
      </c>
      <c r="BG575" s="144">
        <f t="shared" si="36"/>
        <v>0</v>
      </c>
      <c r="BH575" s="144">
        <f t="shared" si="37"/>
        <v>0</v>
      </c>
      <c r="BI575" s="144">
        <f t="shared" si="38"/>
        <v>0</v>
      </c>
      <c r="BJ575" s="17" t="s">
        <v>85</v>
      </c>
      <c r="BK575" s="144">
        <f t="shared" si="39"/>
        <v>0</v>
      </c>
      <c r="BL575" s="17" t="s">
        <v>323</v>
      </c>
      <c r="BM575" s="143" t="s">
        <v>1123</v>
      </c>
    </row>
    <row r="576" spans="2:65" s="1" customFormat="1" ht="16.5" customHeight="1">
      <c r="B576" s="32"/>
      <c r="C576" s="174" t="s">
        <v>1124</v>
      </c>
      <c r="D576" s="174" t="s">
        <v>420</v>
      </c>
      <c r="E576" s="175" t="s">
        <v>1125</v>
      </c>
      <c r="F576" s="176" t="s">
        <v>1126</v>
      </c>
      <c r="G576" s="177" t="s">
        <v>366</v>
      </c>
      <c r="H576" s="178">
        <v>2</v>
      </c>
      <c r="I576" s="179"/>
      <c r="J576" s="180">
        <f t="shared" si="30"/>
        <v>0</v>
      </c>
      <c r="K576" s="176" t="s">
        <v>1</v>
      </c>
      <c r="L576" s="181"/>
      <c r="M576" s="182" t="s">
        <v>1</v>
      </c>
      <c r="N576" s="183" t="s">
        <v>42</v>
      </c>
      <c r="P576" s="141">
        <f t="shared" si="31"/>
        <v>0</v>
      </c>
      <c r="Q576" s="141">
        <v>1.6E-2</v>
      </c>
      <c r="R576" s="141">
        <f t="shared" si="32"/>
        <v>3.2000000000000001E-2</v>
      </c>
      <c r="S576" s="141">
        <v>0</v>
      </c>
      <c r="T576" s="142">
        <f t="shared" si="33"/>
        <v>0</v>
      </c>
      <c r="AR576" s="143" t="s">
        <v>409</v>
      </c>
      <c r="AT576" s="143" t="s">
        <v>420</v>
      </c>
      <c r="AU576" s="143" t="s">
        <v>87</v>
      </c>
      <c r="AY576" s="17" t="s">
        <v>134</v>
      </c>
      <c r="BE576" s="144">
        <f t="shared" si="34"/>
        <v>0</v>
      </c>
      <c r="BF576" s="144">
        <f t="shared" si="35"/>
        <v>0</v>
      </c>
      <c r="BG576" s="144">
        <f t="shared" si="36"/>
        <v>0</v>
      </c>
      <c r="BH576" s="144">
        <f t="shared" si="37"/>
        <v>0</v>
      </c>
      <c r="BI576" s="144">
        <f t="shared" si="38"/>
        <v>0</v>
      </c>
      <c r="BJ576" s="17" t="s">
        <v>85</v>
      </c>
      <c r="BK576" s="144">
        <f t="shared" si="39"/>
        <v>0</v>
      </c>
      <c r="BL576" s="17" t="s">
        <v>323</v>
      </c>
      <c r="BM576" s="143" t="s">
        <v>1127</v>
      </c>
    </row>
    <row r="577" spans="2:65" s="1" customFormat="1" ht="16.5" customHeight="1">
      <c r="B577" s="32"/>
      <c r="C577" s="174" t="s">
        <v>1128</v>
      </c>
      <c r="D577" s="174" t="s">
        <v>420</v>
      </c>
      <c r="E577" s="175" t="s">
        <v>1129</v>
      </c>
      <c r="F577" s="176" t="s">
        <v>1130</v>
      </c>
      <c r="G577" s="177" t="s">
        <v>366</v>
      </c>
      <c r="H577" s="178">
        <v>1</v>
      </c>
      <c r="I577" s="179"/>
      <c r="J577" s="180">
        <f t="shared" si="30"/>
        <v>0</v>
      </c>
      <c r="K577" s="176" t="s">
        <v>1</v>
      </c>
      <c r="L577" s="181"/>
      <c r="M577" s="182" t="s">
        <v>1</v>
      </c>
      <c r="N577" s="183" t="s">
        <v>42</v>
      </c>
      <c r="P577" s="141">
        <f t="shared" si="31"/>
        <v>0</v>
      </c>
      <c r="Q577" s="141">
        <v>1.6E-2</v>
      </c>
      <c r="R577" s="141">
        <f t="shared" si="32"/>
        <v>1.6E-2</v>
      </c>
      <c r="S577" s="141">
        <v>0</v>
      </c>
      <c r="T577" s="142">
        <f t="shared" si="33"/>
        <v>0</v>
      </c>
      <c r="AR577" s="143" t="s">
        <v>409</v>
      </c>
      <c r="AT577" s="143" t="s">
        <v>420</v>
      </c>
      <c r="AU577" s="143" t="s">
        <v>87</v>
      </c>
      <c r="AY577" s="17" t="s">
        <v>134</v>
      </c>
      <c r="BE577" s="144">
        <f t="shared" si="34"/>
        <v>0</v>
      </c>
      <c r="BF577" s="144">
        <f t="shared" si="35"/>
        <v>0</v>
      </c>
      <c r="BG577" s="144">
        <f t="shared" si="36"/>
        <v>0</v>
      </c>
      <c r="BH577" s="144">
        <f t="shared" si="37"/>
        <v>0</v>
      </c>
      <c r="BI577" s="144">
        <f t="shared" si="38"/>
        <v>0</v>
      </c>
      <c r="BJ577" s="17" t="s">
        <v>85</v>
      </c>
      <c r="BK577" s="144">
        <f t="shared" si="39"/>
        <v>0</v>
      </c>
      <c r="BL577" s="17" t="s">
        <v>323</v>
      </c>
      <c r="BM577" s="143" t="s">
        <v>1131</v>
      </c>
    </row>
    <row r="578" spans="2:65" s="1" customFormat="1" ht="16.5" customHeight="1">
      <c r="B578" s="32"/>
      <c r="C578" s="132" t="s">
        <v>1132</v>
      </c>
      <c r="D578" s="132" t="s">
        <v>137</v>
      </c>
      <c r="E578" s="133" t="s">
        <v>1133</v>
      </c>
      <c r="F578" s="134" t="s">
        <v>1134</v>
      </c>
      <c r="G578" s="135" t="s">
        <v>383</v>
      </c>
      <c r="H578" s="136">
        <v>17.04</v>
      </c>
      <c r="I578" s="137"/>
      <c r="J578" s="138">
        <f t="shared" si="30"/>
        <v>0</v>
      </c>
      <c r="K578" s="134" t="s">
        <v>170</v>
      </c>
      <c r="L578" s="32"/>
      <c r="M578" s="139" t="s">
        <v>1</v>
      </c>
      <c r="N578" s="140" t="s">
        <v>42</v>
      </c>
      <c r="P578" s="141">
        <f t="shared" si="31"/>
        <v>0</v>
      </c>
      <c r="Q578" s="141">
        <v>0</v>
      </c>
      <c r="R578" s="141">
        <f t="shared" si="32"/>
        <v>0</v>
      </c>
      <c r="S578" s="141">
        <v>0</v>
      </c>
      <c r="T578" s="142">
        <f t="shared" si="33"/>
        <v>0</v>
      </c>
      <c r="AR578" s="143" t="s">
        <v>323</v>
      </c>
      <c r="AT578" s="143" t="s">
        <v>137</v>
      </c>
      <c r="AU578" s="143" t="s">
        <v>87</v>
      </c>
      <c r="AY578" s="17" t="s">
        <v>134</v>
      </c>
      <c r="BE578" s="144">
        <f t="shared" si="34"/>
        <v>0</v>
      </c>
      <c r="BF578" s="144">
        <f t="shared" si="35"/>
        <v>0</v>
      </c>
      <c r="BG578" s="144">
        <f t="shared" si="36"/>
        <v>0</v>
      </c>
      <c r="BH578" s="144">
        <f t="shared" si="37"/>
        <v>0</v>
      </c>
      <c r="BI578" s="144">
        <f t="shared" si="38"/>
        <v>0</v>
      </c>
      <c r="BJ578" s="17" t="s">
        <v>85</v>
      </c>
      <c r="BK578" s="144">
        <f t="shared" si="39"/>
        <v>0</v>
      </c>
      <c r="BL578" s="17" t="s">
        <v>323</v>
      </c>
      <c r="BM578" s="143" t="s">
        <v>1135</v>
      </c>
    </row>
    <row r="579" spans="2:65" s="12" customFormat="1" ht="11.25">
      <c r="B579" s="154"/>
      <c r="D579" s="145" t="s">
        <v>181</v>
      </c>
      <c r="E579" s="155" t="s">
        <v>1</v>
      </c>
      <c r="F579" s="156" t="s">
        <v>1136</v>
      </c>
      <c r="H579" s="157">
        <v>17.04</v>
      </c>
      <c r="I579" s="158"/>
      <c r="L579" s="154"/>
      <c r="M579" s="159"/>
      <c r="T579" s="160"/>
      <c r="AT579" s="155" t="s">
        <v>181</v>
      </c>
      <c r="AU579" s="155" t="s">
        <v>87</v>
      </c>
      <c r="AV579" s="12" t="s">
        <v>87</v>
      </c>
      <c r="AW579" s="12" t="s">
        <v>32</v>
      </c>
      <c r="AX579" s="12" t="s">
        <v>85</v>
      </c>
      <c r="AY579" s="155" t="s">
        <v>134</v>
      </c>
    </row>
    <row r="580" spans="2:65" s="1" customFormat="1" ht="16.5" customHeight="1">
      <c r="B580" s="32"/>
      <c r="C580" s="174" t="s">
        <v>1137</v>
      </c>
      <c r="D580" s="174" t="s">
        <v>420</v>
      </c>
      <c r="E580" s="175" t="s">
        <v>1138</v>
      </c>
      <c r="F580" s="176" t="s">
        <v>1139</v>
      </c>
      <c r="G580" s="177" t="s">
        <v>366</v>
      </c>
      <c r="H580" s="178">
        <v>1</v>
      </c>
      <c r="I580" s="179"/>
      <c r="J580" s="180">
        <f>ROUND(I580*H580,2)</f>
        <v>0</v>
      </c>
      <c r="K580" s="176" t="s">
        <v>1</v>
      </c>
      <c r="L580" s="181"/>
      <c r="M580" s="182" t="s">
        <v>1</v>
      </c>
      <c r="N580" s="183" t="s">
        <v>42</v>
      </c>
      <c r="P580" s="141">
        <f>O580*H580</f>
        <v>0</v>
      </c>
      <c r="Q580" s="141">
        <v>3.0000000000000001E-3</v>
      </c>
      <c r="R580" s="141">
        <f>Q580*H580</f>
        <v>3.0000000000000001E-3</v>
      </c>
      <c r="S580" s="141">
        <v>0</v>
      </c>
      <c r="T580" s="142">
        <f>S580*H580</f>
        <v>0</v>
      </c>
      <c r="AR580" s="143" t="s">
        <v>409</v>
      </c>
      <c r="AT580" s="143" t="s">
        <v>420</v>
      </c>
      <c r="AU580" s="143" t="s">
        <v>87</v>
      </c>
      <c r="AY580" s="17" t="s">
        <v>134</v>
      </c>
      <c r="BE580" s="144">
        <f>IF(N580="základní",J580,0)</f>
        <v>0</v>
      </c>
      <c r="BF580" s="144">
        <f>IF(N580="snížená",J580,0)</f>
        <v>0</v>
      </c>
      <c r="BG580" s="144">
        <f>IF(N580="zákl. přenesená",J580,0)</f>
        <v>0</v>
      </c>
      <c r="BH580" s="144">
        <f>IF(N580="sníž. přenesená",J580,0)</f>
        <v>0</v>
      </c>
      <c r="BI580" s="144">
        <f>IF(N580="nulová",J580,0)</f>
        <v>0</v>
      </c>
      <c r="BJ580" s="17" t="s">
        <v>85</v>
      </c>
      <c r="BK580" s="144">
        <f>ROUND(I580*H580,2)</f>
        <v>0</v>
      </c>
      <c r="BL580" s="17" t="s">
        <v>323</v>
      </c>
      <c r="BM580" s="143" t="s">
        <v>1140</v>
      </c>
    </row>
    <row r="581" spans="2:65" s="1" customFormat="1" ht="16.5" customHeight="1">
      <c r="B581" s="32"/>
      <c r="C581" s="174" t="s">
        <v>1141</v>
      </c>
      <c r="D581" s="174" t="s">
        <v>420</v>
      </c>
      <c r="E581" s="175" t="s">
        <v>1142</v>
      </c>
      <c r="F581" s="176" t="s">
        <v>1143</v>
      </c>
      <c r="G581" s="177" t="s">
        <v>366</v>
      </c>
      <c r="H581" s="178">
        <v>9</v>
      </c>
      <c r="I581" s="179"/>
      <c r="J581" s="180">
        <f>ROUND(I581*H581,2)</f>
        <v>0</v>
      </c>
      <c r="K581" s="176" t="s">
        <v>1</v>
      </c>
      <c r="L581" s="181"/>
      <c r="M581" s="182" t="s">
        <v>1</v>
      </c>
      <c r="N581" s="183" t="s">
        <v>42</v>
      </c>
      <c r="P581" s="141">
        <f>O581*H581</f>
        <v>0</v>
      </c>
      <c r="Q581" s="141">
        <v>3.0000000000000001E-3</v>
      </c>
      <c r="R581" s="141">
        <f>Q581*H581</f>
        <v>2.7E-2</v>
      </c>
      <c r="S581" s="141">
        <v>0</v>
      </c>
      <c r="T581" s="142">
        <f>S581*H581</f>
        <v>0</v>
      </c>
      <c r="AR581" s="143" t="s">
        <v>409</v>
      </c>
      <c r="AT581" s="143" t="s">
        <v>420</v>
      </c>
      <c r="AU581" s="143" t="s">
        <v>87</v>
      </c>
      <c r="AY581" s="17" t="s">
        <v>134</v>
      </c>
      <c r="BE581" s="144">
        <f>IF(N581="základní",J581,0)</f>
        <v>0</v>
      </c>
      <c r="BF581" s="144">
        <f>IF(N581="snížená",J581,0)</f>
        <v>0</v>
      </c>
      <c r="BG581" s="144">
        <f>IF(N581="zákl. přenesená",J581,0)</f>
        <v>0</v>
      </c>
      <c r="BH581" s="144">
        <f>IF(N581="sníž. přenesená",J581,0)</f>
        <v>0</v>
      </c>
      <c r="BI581" s="144">
        <f>IF(N581="nulová",J581,0)</f>
        <v>0</v>
      </c>
      <c r="BJ581" s="17" t="s">
        <v>85</v>
      </c>
      <c r="BK581" s="144">
        <f>ROUND(I581*H581,2)</f>
        <v>0</v>
      </c>
      <c r="BL581" s="17" t="s">
        <v>323</v>
      </c>
      <c r="BM581" s="143" t="s">
        <v>1144</v>
      </c>
    </row>
    <row r="582" spans="2:65" s="1" customFormat="1" ht="16.5" customHeight="1">
      <c r="B582" s="32"/>
      <c r="C582" s="174" t="s">
        <v>1145</v>
      </c>
      <c r="D582" s="174" t="s">
        <v>420</v>
      </c>
      <c r="E582" s="175" t="s">
        <v>1146</v>
      </c>
      <c r="F582" s="176" t="s">
        <v>1147</v>
      </c>
      <c r="G582" s="177" t="s">
        <v>366</v>
      </c>
      <c r="H582" s="178">
        <v>2</v>
      </c>
      <c r="I582" s="179"/>
      <c r="J582" s="180">
        <f>ROUND(I582*H582,2)</f>
        <v>0</v>
      </c>
      <c r="K582" s="176" t="s">
        <v>1</v>
      </c>
      <c r="L582" s="181"/>
      <c r="M582" s="182" t="s">
        <v>1</v>
      </c>
      <c r="N582" s="183" t="s">
        <v>42</v>
      </c>
      <c r="P582" s="141">
        <f>O582*H582</f>
        <v>0</v>
      </c>
      <c r="Q582" s="141">
        <v>3.0000000000000001E-3</v>
      </c>
      <c r="R582" s="141">
        <f>Q582*H582</f>
        <v>6.0000000000000001E-3</v>
      </c>
      <c r="S582" s="141">
        <v>0</v>
      </c>
      <c r="T582" s="142">
        <f>S582*H582</f>
        <v>0</v>
      </c>
      <c r="AR582" s="143" t="s">
        <v>409</v>
      </c>
      <c r="AT582" s="143" t="s">
        <v>420</v>
      </c>
      <c r="AU582" s="143" t="s">
        <v>87</v>
      </c>
      <c r="AY582" s="17" t="s">
        <v>134</v>
      </c>
      <c r="BE582" s="144">
        <f>IF(N582="základní",J582,0)</f>
        <v>0</v>
      </c>
      <c r="BF582" s="144">
        <f>IF(N582="snížená",J582,0)</f>
        <v>0</v>
      </c>
      <c r="BG582" s="144">
        <f>IF(N582="zákl. přenesená",J582,0)</f>
        <v>0</v>
      </c>
      <c r="BH582" s="144">
        <f>IF(N582="sníž. přenesená",J582,0)</f>
        <v>0</v>
      </c>
      <c r="BI582" s="144">
        <f>IF(N582="nulová",J582,0)</f>
        <v>0</v>
      </c>
      <c r="BJ582" s="17" t="s">
        <v>85</v>
      </c>
      <c r="BK582" s="144">
        <f>ROUND(I582*H582,2)</f>
        <v>0</v>
      </c>
      <c r="BL582" s="17" t="s">
        <v>323</v>
      </c>
      <c r="BM582" s="143" t="s">
        <v>1148</v>
      </c>
    </row>
    <row r="583" spans="2:65" s="1" customFormat="1" ht="24.2" customHeight="1">
      <c r="B583" s="32"/>
      <c r="C583" s="132" t="s">
        <v>1149</v>
      </c>
      <c r="D583" s="132" t="s">
        <v>137</v>
      </c>
      <c r="E583" s="133" t="s">
        <v>1150</v>
      </c>
      <c r="F583" s="134" t="s">
        <v>1151</v>
      </c>
      <c r="G583" s="135" t="s">
        <v>139</v>
      </c>
      <c r="H583" s="136">
        <v>1</v>
      </c>
      <c r="I583" s="137"/>
      <c r="J583" s="138">
        <f>ROUND(I583*H583,2)</f>
        <v>0</v>
      </c>
      <c r="K583" s="134" t="s">
        <v>1</v>
      </c>
      <c r="L583" s="32"/>
      <c r="M583" s="139" t="s">
        <v>1</v>
      </c>
      <c r="N583" s="140" t="s">
        <v>42</v>
      </c>
      <c r="P583" s="141">
        <f>O583*H583</f>
        <v>0</v>
      </c>
      <c r="Q583" s="141">
        <v>4.6999999999999999E-4</v>
      </c>
      <c r="R583" s="141">
        <f>Q583*H583</f>
        <v>4.6999999999999999E-4</v>
      </c>
      <c r="S583" s="141">
        <v>0</v>
      </c>
      <c r="T583" s="142">
        <f>S583*H583</f>
        <v>0</v>
      </c>
      <c r="AR583" s="143" t="s">
        <v>323</v>
      </c>
      <c r="AT583" s="143" t="s">
        <v>137</v>
      </c>
      <c r="AU583" s="143" t="s">
        <v>87</v>
      </c>
      <c r="AY583" s="17" t="s">
        <v>134</v>
      </c>
      <c r="BE583" s="144">
        <f>IF(N583="základní",J583,0)</f>
        <v>0</v>
      </c>
      <c r="BF583" s="144">
        <f>IF(N583="snížená",J583,0)</f>
        <v>0</v>
      </c>
      <c r="BG583" s="144">
        <f>IF(N583="zákl. přenesená",J583,0)</f>
        <v>0</v>
      </c>
      <c r="BH583" s="144">
        <f>IF(N583="sníž. přenesená",J583,0)</f>
        <v>0</v>
      </c>
      <c r="BI583" s="144">
        <f>IF(N583="nulová",J583,0)</f>
        <v>0</v>
      </c>
      <c r="BJ583" s="17" t="s">
        <v>85</v>
      </c>
      <c r="BK583" s="144">
        <f>ROUND(I583*H583,2)</f>
        <v>0</v>
      </c>
      <c r="BL583" s="17" t="s">
        <v>323</v>
      </c>
      <c r="BM583" s="143" t="s">
        <v>1152</v>
      </c>
    </row>
    <row r="584" spans="2:65" s="1" customFormat="1" ht="16.5" customHeight="1">
      <c r="B584" s="32"/>
      <c r="C584" s="132" t="s">
        <v>1153</v>
      </c>
      <c r="D584" s="132" t="s">
        <v>137</v>
      </c>
      <c r="E584" s="133" t="s">
        <v>1154</v>
      </c>
      <c r="F584" s="134" t="s">
        <v>1155</v>
      </c>
      <c r="G584" s="135" t="s">
        <v>719</v>
      </c>
      <c r="H584" s="191"/>
      <c r="I584" s="137"/>
      <c r="J584" s="138">
        <f>ROUND(I584*H584,2)</f>
        <v>0</v>
      </c>
      <c r="K584" s="134" t="s">
        <v>170</v>
      </c>
      <c r="L584" s="32"/>
      <c r="M584" s="139" t="s">
        <v>1</v>
      </c>
      <c r="N584" s="140" t="s">
        <v>42</v>
      </c>
      <c r="P584" s="141">
        <f>O584*H584</f>
        <v>0</v>
      </c>
      <c r="Q584" s="141">
        <v>0</v>
      </c>
      <c r="R584" s="141">
        <f>Q584*H584</f>
        <v>0</v>
      </c>
      <c r="S584" s="141">
        <v>0</v>
      </c>
      <c r="T584" s="142">
        <f>S584*H584</f>
        <v>0</v>
      </c>
      <c r="AR584" s="143" t="s">
        <v>323</v>
      </c>
      <c r="AT584" s="143" t="s">
        <v>137</v>
      </c>
      <c r="AU584" s="143" t="s">
        <v>87</v>
      </c>
      <c r="AY584" s="17" t="s">
        <v>134</v>
      </c>
      <c r="BE584" s="144">
        <f>IF(N584="základní",J584,0)</f>
        <v>0</v>
      </c>
      <c r="BF584" s="144">
        <f>IF(N584="snížená",J584,0)</f>
        <v>0</v>
      </c>
      <c r="BG584" s="144">
        <f>IF(N584="zákl. přenesená",J584,0)</f>
        <v>0</v>
      </c>
      <c r="BH584" s="144">
        <f>IF(N584="sníž. přenesená",J584,0)</f>
        <v>0</v>
      </c>
      <c r="BI584" s="144">
        <f>IF(N584="nulová",J584,0)</f>
        <v>0</v>
      </c>
      <c r="BJ584" s="17" t="s">
        <v>85</v>
      </c>
      <c r="BK584" s="144">
        <f>ROUND(I584*H584,2)</f>
        <v>0</v>
      </c>
      <c r="BL584" s="17" t="s">
        <v>323</v>
      </c>
      <c r="BM584" s="143" t="s">
        <v>1156</v>
      </c>
    </row>
    <row r="585" spans="2:65" s="11" customFormat="1" ht="22.9" customHeight="1">
      <c r="B585" s="120"/>
      <c r="D585" s="121" t="s">
        <v>76</v>
      </c>
      <c r="E585" s="130" t="s">
        <v>1157</v>
      </c>
      <c r="F585" s="130" t="s">
        <v>1158</v>
      </c>
      <c r="I585" s="123"/>
      <c r="J585" s="131">
        <f>BK585</f>
        <v>0</v>
      </c>
      <c r="L585" s="120"/>
      <c r="M585" s="125"/>
      <c r="P585" s="126">
        <f>SUM(P586:P606)</f>
        <v>0</v>
      </c>
      <c r="R585" s="126">
        <f>SUM(R586:R606)</f>
        <v>5.6550000000000003E-2</v>
      </c>
      <c r="T585" s="127">
        <f>SUM(T586:T606)</f>
        <v>0</v>
      </c>
      <c r="AR585" s="121" t="s">
        <v>87</v>
      </c>
      <c r="AT585" s="128" t="s">
        <v>76</v>
      </c>
      <c r="AU585" s="128" t="s">
        <v>85</v>
      </c>
      <c r="AY585" s="121" t="s">
        <v>134</v>
      </c>
      <c r="BK585" s="129">
        <f>SUM(BK586:BK606)</f>
        <v>0</v>
      </c>
    </row>
    <row r="586" spans="2:65" s="1" customFormat="1" ht="24.2" customHeight="1">
      <c r="B586" s="32"/>
      <c r="C586" s="132" t="s">
        <v>1159</v>
      </c>
      <c r="D586" s="132" t="s">
        <v>137</v>
      </c>
      <c r="E586" s="133" t="s">
        <v>1160</v>
      </c>
      <c r="F586" s="134" t="s">
        <v>1161</v>
      </c>
      <c r="G586" s="135" t="s">
        <v>383</v>
      </c>
      <c r="H586" s="136">
        <v>26.8</v>
      </c>
      <c r="I586" s="137"/>
      <c r="J586" s="138">
        <f t="shared" ref="J586:J597" si="40">ROUND(I586*H586,2)</f>
        <v>0</v>
      </c>
      <c r="K586" s="134" t="s">
        <v>170</v>
      </c>
      <c r="L586" s="32"/>
      <c r="M586" s="139" t="s">
        <v>1</v>
      </c>
      <c r="N586" s="140" t="s">
        <v>42</v>
      </c>
      <c r="P586" s="141">
        <f t="shared" ref="P586:P597" si="41">O586*H586</f>
        <v>0</v>
      </c>
      <c r="Q586" s="141">
        <v>1.4999999999999999E-4</v>
      </c>
      <c r="R586" s="141">
        <f t="shared" ref="R586:R597" si="42">Q586*H586</f>
        <v>4.0200000000000001E-3</v>
      </c>
      <c r="S586" s="141">
        <v>0</v>
      </c>
      <c r="T586" s="142">
        <f t="shared" ref="T586:T597" si="43">S586*H586</f>
        <v>0</v>
      </c>
      <c r="AR586" s="143" t="s">
        <v>323</v>
      </c>
      <c r="AT586" s="143" t="s">
        <v>137</v>
      </c>
      <c r="AU586" s="143" t="s">
        <v>87</v>
      </c>
      <c r="AY586" s="17" t="s">
        <v>134</v>
      </c>
      <c r="BE586" s="144">
        <f t="shared" ref="BE586:BE597" si="44">IF(N586="základní",J586,0)</f>
        <v>0</v>
      </c>
      <c r="BF586" s="144">
        <f t="shared" ref="BF586:BF597" si="45">IF(N586="snížená",J586,0)</f>
        <v>0</v>
      </c>
      <c r="BG586" s="144">
        <f t="shared" ref="BG586:BG597" si="46">IF(N586="zákl. přenesená",J586,0)</f>
        <v>0</v>
      </c>
      <c r="BH586" s="144">
        <f t="shared" ref="BH586:BH597" si="47">IF(N586="sníž. přenesená",J586,0)</f>
        <v>0</v>
      </c>
      <c r="BI586" s="144">
        <f t="shared" ref="BI586:BI597" si="48">IF(N586="nulová",J586,0)</f>
        <v>0</v>
      </c>
      <c r="BJ586" s="17" t="s">
        <v>85</v>
      </c>
      <c r="BK586" s="144">
        <f t="shared" ref="BK586:BK597" si="49">ROUND(I586*H586,2)</f>
        <v>0</v>
      </c>
      <c r="BL586" s="17" t="s">
        <v>323</v>
      </c>
      <c r="BM586" s="143" t="s">
        <v>1162</v>
      </c>
    </row>
    <row r="587" spans="2:65" s="1" customFormat="1" ht="24.2" customHeight="1">
      <c r="B587" s="32"/>
      <c r="C587" s="132" t="s">
        <v>1163</v>
      </c>
      <c r="D587" s="132" t="s">
        <v>137</v>
      </c>
      <c r="E587" s="133" t="s">
        <v>1164</v>
      </c>
      <c r="F587" s="134" t="s">
        <v>1165</v>
      </c>
      <c r="G587" s="135" t="s">
        <v>383</v>
      </c>
      <c r="H587" s="136">
        <v>7</v>
      </c>
      <c r="I587" s="137"/>
      <c r="J587" s="138">
        <f t="shared" si="40"/>
        <v>0</v>
      </c>
      <c r="K587" s="134" t="s">
        <v>1</v>
      </c>
      <c r="L587" s="32"/>
      <c r="M587" s="139" t="s">
        <v>1</v>
      </c>
      <c r="N587" s="140" t="s">
        <v>42</v>
      </c>
      <c r="P587" s="141">
        <f t="shared" si="41"/>
        <v>0</v>
      </c>
      <c r="Q587" s="141">
        <v>1.4999999999999999E-4</v>
      </c>
      <c r="R587" s="141">
        <f t="shared" si="42"/>
        <v>1.0499999999999999E-3</v>
      </c>
      <c r="S587" s="141">
        <v>0</v>
      </c>
      <c r="T587" s="142">
        <f t="shared" si="43"/>
        <v>0</v>
      </c>
      <c r="AR587" s="143" t="s">
        <v>323</v>
      </c>
      <c r="AT587" s="143" t="s">
        <v>137</v>
      </c>
      <c r="AU587" s="143" t="s">
        <v>87</v>
      </c>
      <c r="AY587" s="17" t="s">
        <v>134</v>
      </c>
      <c r="BE587" s="144">
        <f t="shared" si="44"/>
        <v>0</v>
      </c>
      <c r="BF587" s="144">
        <f t="shared" si="45"/>
        <v>0</v>
      </c>
      <c r="BG587" s="144">
        <f t="shared" si="46"/>
        <v>0</v>
      </c>
      <c r="BH587" s="144">
        <f t="shared" si="47"/>
        <v>0</v>
      </c>
      <c r="BI587" s="144">
        <f t="shared" si="48"/>
        <v>0</v>
      </c>
      <c r="BJ587" s="17" t="s">
        <v>85</v>
      </c>
      <c r="BK587" s="144">
        <f t="shared" si="49"/>
        <v>0</v>
      </c>
      <c r="BL587" s="17" t="s">
        <v>323</v>
      </c>
      <c r="BM587" s="143" t="s">
        <v>1166</v>
      </c>
    </row>
    <row r="588" spans="2:65" s="1" customFormat="1" ht="24.2" customHeight="1">
      <c r="B588" s="32"/>
      <c r="C588" s="132" t="s">
        <v>1167</v>
      </c>
      <c r="D588" s="132" t="s">
        <v>137</v>
      </c>
      <c r="E588" s="133" t="s">
        <v>1168</v>
      </c>
      <c r="F588" s="134" t="s">
        <v>1169</v>
      </c>
      <c r="G588" s="135" t="s">
        <v>139</v>
      </c>
      <c r="H588" s="136">
        <v>1</v>
      </c>
      <c r="I588" s="137"/>
      <c r="J588" s="138">
        <f t="shared" si="40"/>
        <v>0</v>
      </c>
      <c r="K588" s="134" t="s">
        <v>1</v>
      </c>
      <c r="L588" s="32"/>
      <c r="M588" s="139" t="s">
        <v>1</v>
      </c>
      <c r="N588" s="140" t="s">
        <v>42</v>
      </c>
      <c r="P588" s="141">
        <f t="shared" si="41"/>
        <v>0</v>
      </c>
      <c r="Q588" s="141">
        <v>1.4999999999999999E-4</v>
      </c>
      <c r="R588" s="141">
        <f t="shared" si="42"/>
        <v>1.4999999999999999E-4</v>
      </c>
      <c r="S588" s="141">
        <v>0</v>
      </c>
      <c r="T588" s="142">
        <f t="shared" si="43"/>
        <v>0</v>
      </c>
      <c r="AR588" s="143" t="s">
        <v>323</v>
      </c>
      <c r="AT588" s="143" t="s">
        <v>137</v>
      </c>
      <c r="AU588" s="143" t="s">
        <v>87</v>
      </c>
      <c r="AY588" s="17" t="s">
        <v>134</v>
      </c>
      <c r="BE588" s="144">
        <f t="shared" si="44"/>
        <v>0</v>
      </c>
      <c r="BF588" s="144">
        <f t="shared" si="45"/>
        <v>0</v>
      </c>
      <c r="BG588" s="144">
        <f t="shared" si="46"/>
        <v>0</v>
      </c>
      <c r="BH588" s="144">
        <f t="shared" si="47"/>
        <v>0</v>
      </c>
      <c r="BI588" s="144">
        <f t="shared" si="48"/>
        <v>0</v>
      </c>
      <c r="BJ588" s="17" t="s">
        <v>85</v>
      </c>
      <c r="BK588" s="144">
        <f t="shared" si="49"/>
        <v>0</v>
      </c>
      <c r="BL588" s="17" t="s">
        <v>323</v>
      </c>
      <c r="BM588" s="143" t="s">
        <v>1170</v>
      </c>
    </row>
    <row r="589" spans="2:65" s="1" customFormat="1" ht="24.2" customHeight="1">
      <c r="B589" s="32"/>
      <c r="C589" s="132" t="s">
        <v>1171</v>
      </c>
      <c r="D589" s="132" t="s">
        <v>137</v>
      </c>
      <c r="E589" s="133" t="s">
        <v>1172</v>
      </c>
      <c r="F589" s="134" t="s">
        <v>1173</v>
      </c>
      <c r="G589" s="135" t="s">
        <v>139</v>
      </c>
      <c r="H589" s="136">
        <v>1</v>
      </c>
      <c r="I589" s="137"/>
      <c r="J589" s="138">
        <f t="shared" si="40"/>
        <v>0</v>
      </c>
      <c r="K589" s="134" t="s">
        <v>1</v>
      </c>
      <c r="L589" s="32"/>
      <c r="M589" s="139" t="s">
        <v>1</v>
      </c>
      <c r="N589" s="140" t="s">
        <v>42</v>
      </c>
      <c r="P589" s="141">
        <f t="shared" si="41"/>
        <v>0</v>
      </c>
      <c r="Q589" s="141">
        <v>1.4999999999999999E-4</v>
      </c>
      <c r="R589" s="141">
        <f t="shared" si="42"/>
        <v>1.4999999999999999E-4</v>
      </c>
      <c r="S589" s="141">
        <v>0</v>
      </c>
      <c r="T589" s="142">
        <f t="shared" si="43"/>
        <v>0</v>
      </c>
      <c r="AR589" s="143" t="s">
        <v>323</v>
      </c>
      <c r="AT589" s="143" t="s">
        <v>137</v>
      </c>
      <c r="AU589" s="143" t="s">
        <v>87</v>
      </c>
      <c r="AY589" s="17" t="s">
        <v>134</v>
      </c>
      <c r="BE589" s="144">
        <f t="shared" si="44"/>
        <v>0</v>
      </c>
      <c r="BF589" s="144">
        <f t="shared" si="45"/>
        <v>0</v>
      </c>
      <c r="BG589" s="144">
        <f t="shared" si="46"/>
        <v>0</v>
      </c>
      <c r="BH589" s="144">
        <f t="shared" si="47"/>
        <v>0</v>
      </c>
      <c r="BI589" s="144">
        <f t="shared" si="48"/>
        <v>0</v>
      </c>
      <c r="BJ589" s="17" t="s">
        <v>85</v>
      </c>
      <c r="BK589" s="144">
        <f t="shared" si="49"/>
        <v>0</v>
      </c>
      <c r="BL589" s="17" t="s">
        <v>323</v>
      </c>
      <c r="BM589" s="143" t="s">
        <v>1174</v>
      </c>
    </row>
    <row r="590" spans="2:65" s="1" customFormat="1" ht="24.2" customHeight="1">
      <c r="B590" s="32"/>
      <c r="C590" s="132" t="s">
        <v>1175</v>
      </c>
      <c r="D590" s="132" t="s">
        <v>137</v>
      </c>
      <c r="E590" s="133" t="s">
        <v>1176</v>
      </c>
      <c r="F590" s="134" t="s">
        <v>1177</v>
      </c>
      <c r="G590" s="135" t="s">
        <v>139</v>
      </c>
      <c r="H590" s="136">
        <v>1</v>
      </c>
      <c r="I590" s="137"/>
      <c r="J590" s="138">
        <f t="shared" si="40"/>
        <v>0</v>
      </c>
      <c r="K590" s="134" t="s">
        <v>1</v>
      </c>
      <c r="L590" s="32"/>
      <c r="M590" s="139" t="s">
        <v>1</v>
      </c>
      <c r="N590" s="140" t="s">
        <v>42</v>
      </c>
      <c r="P590" s="141">
        <f t="shared" si="41"/>
        <v>0</v>
      </c>
      <c r="Q590" s="141">
        <v>1.4999999999999999E-4</v>
      </c>
      <c r="R590" s="141">
        <f t="shared" si="42"/>
        <v>1.4999999999999999E-4</v>
      </c>
      <c r="S590" s="141">
        <v>0</v>
      </c>
      <c r="T590" s="142">
        <f t="shared" si="43"/>
        <v>0</v>
      </c>
      <c r="AR590" s="143" t="s">
        <v>323</v>
      </c>
      <c r="AT590" s="143" t="s">
        <v>137</v>
      </c>
      <c r="AU590" s="143" t="s">
        <v>87</v>
      </c>
      <c r="AY590" s="17" t="s">
        <v>134</v>
      </c>
      <c r="BE590" s="144">
        <f t="shared" si="44"/>
        <v>0</v>
      </c>
      <c r="BF590" s="144">
        <f t="shared" si="45"/>
        <v>0</v>
      </c>
      <c r="BG590" s="144">
        <f t="shared" si="46"/>
        <v>0</v>
      </c>
      <c r="BH590" s="144">
        <f t="shared" si="47"/>
        <v>0</v>
      </c>
      <c r="BI590" s="144">
        <f t="shared" si="48"/>
        <v>0</v>
      </c>
      <c r="BJ590" s="17" t="s">
        <v>85</v>
      </c>
      <c r="BK590" s="144">
        <f t="shared" si="49"/>
        <v>0</v>
      </c>
      <c r="BL590" s="17" t="s">
        <v>323</v>
      </c>
      <c r="BM590" s="143" t="s">
        <v>1178</v>
      </c>
    </row>
    <row r="591" spans="2:65" s="1" customFormat="1" ht="24.2" customHeight="1">
      <c r="B591" s="32"/>
      <c r="C591" s="132" t="s">
        <v>1179</v>
      </c>
      <c r="D591" s="132" t="s">
        <v>137</v>
      </c>
      <c r="E591" s="133" t="s">
        <v>1180</v>
      </c>
      <c r="F591" s="134" t="s">
        <v>1181</v>
      </c>
      <c r="G591" s="135" t="s">
        <v>139</v>
      </c>
      <c r="H591" s="136">
        <v>1</v>
      </c>
      <c r="I591" s="137"/>
      <c r="J591" s="138">
        <f t="shared" si="40"/>
        <v>0</v>
      </c>
      <c r="K591" s="134" t="s">
        <v>1</v>
      </c>
      <c r="L591" s="32"/>
      <c r="M591" s="139" t="s">
        <v>1</v>
      </c>
      <c r="N591" s="140" t="s">
        <v>42</v>
      </c>
      <c r="P591" s="141">
        <f t="shared" si="41"/>
        <v>0</v>
      </c>
      <c r="Q591" s="141">
        <v>1.4999999999999999E-4</v>
      </c>
      <c r="R591" s="141">
        <f t="shared" si="42"/>
        <v>1.4999999999999999E-4</v>
      </c>
      <c r="S591" s="141">
        <v>0</v>
      </c>
      <c r="T591" s="142">
        <f t="shared" si="43"/>
        <v>0</v>
      </c>
      <c r="AR591" s="143" t="s">
        <v>323</v>
      </c>
      <c r="AT591" s="143" t="s">
        <v>137</v>
      </c>
      <c r="AU591" s="143" t="s">
        <v>87</v>
      </c>
      <c r="AY591" s="17" t="s">
        <v>134</v>
      </c>
      <c r="BE591" s="144">
        <f t="shared" si="44"/>
        <v>0</v>
      </c>
      <c r="BF591" s="144">
        <f t="shared" si="45"/>
        <v>0</v>
      </c>
      <c r="BG591" s="144">
        <f t="shared" si="46"/>
        <v>0</v>
      </c>
      <c r="BH591" s="144">
        <f t="shared" si="47"/>
        <v>0</v>
      </c>
      <c r="BI591" s="144">
        <f t="shared" si="48"/>
        <v>0</v>
      </c>
      <c r="BJ591" s="17" t="s">
        <v>85</v>
      </c>
      <c r="BK591" s="144">
        <f t="shared" si="49"/>
        <v>0</v>
      </c>
      <c r="BL591" s="17" t="s">
        <v>323</v>
      </c>
      <c r="BM591" s="143" t="s">
        <v>1182</v>
      </c>
    </row>
    <row r="592" spans="2:65" s="1" customFormat="1" ht="24.2" customHeight="1">
      <c r="B592" s="32"/>
      <c r="C592" s="132" t="s">
        <v>1183</v>
      </c>
      <c r="D592" s="132" t="s">
        <v>137</v>
      </c>
      <c r="E592" s="133" t="s">
        <v>1184</v>
      </c>
      <c r="F592" s="134" t="s">
        <v>1185</v>
      </c>
      <c r="G592" s="135" t="s">
        <v>366</v>
      </c>
      <c r="H592" s="136">
        <v>1</v>
      </c>
      <c r="I592" s="137"/>
      <c r="J592" s="138">
        <f t="shared" si="40"/>
        <v>0</v>
      </c>
      <c r="K592" s="134" t="s">
        <v>1</v>
      </c>
      <c r="L592" s="32"/>
      <c r="M592" s="139" t="s">
        <v>1</v>
      </c>
      <c r="N592" s="140" t="s">
        <v>42</v>
      </c>
      <c r="P592" s="141">
        <f t="shared" si="41"/>
        <v>0</v>
      </c>
      <c r="Q592" s="141">
        <v>1.4999999999999999E-4</v>
      </c>
      <c r="R592" s="141">
        <f t="shared" si="42"/>
        <v>1.4999999999999999E-4</v>
      </c>
      <c r="S592" s="141">
        <v>0</v>
      </c>
      <c r="T592" s="142">
        <f t="shared" si="43"/>
        <v>0</v>
      </c>
      <c r="AR592" s="143" t="s">
        <v>323</v>
      </c>
      <c r="AT592" s="143" t="s">
        <v>137</v>
      </c>
      <c r="AU592" s="143" t="s">
        <v>87</v>
      </c>
      <c r="AY592" s="17" t="s">
        <v>134</v>
      </c>
      <c r="BE592" s="144">
        <f t="shared" si="44"/>
        <v>0</v>
      </c>
      <c r="BF592" s="144">
        <f t="shared" si="45"/>
        <v>0</v>
      </c>
      <c r="BG592" s="144">
        <f t="shared" si="46"/>
        <v>0</v>
      </c>
      <c r="BH592" s="144">
        <f t="shared" si="47"/>
        <v>0</v>
      </c>
      <c r="BI592" s="144">
        <f t="shared" si="48"/>
        <v>0</v>
      </c>
      <c r="BJ592" s="17" t="s">
        <v>85</v>
      </c>
      <c r="BK592" s="144">
        <f t="shared" si="49"/>
        <v>0</v>
      </c>
      <c r="BL592" s="17" t="s">
        <v>323</v>
      </c>
      <c r="BM592" s="143" t="s">
        <v>1186</v>
      </c>
    </row>
    <row r="593" spans="2:65" s="1" customFormat="1" ht="24.2" customHeight="1">
      <c r="B593" s="32"/>
      <c r="C593" s="132" t="s">
        <v>1187</v>
      </c>
      <c r="D593" s="132" t="s">
        <v>137</v>
      </c>
      <c r="E593" s="133" t="s">
        <v>1188</v>
      </c>
      <c r="F593" s="134" t="s">
        <v>1189</v>
      </c>
      <c r="G593" s="135" t="s">
        <v>366</v>
      </c>
      <c r="H593" s="136">
        <v>9</v>
      </c>
      <c r="I593" s="137"/>
      <c r="J593" s="138">
        <f t="shared" si="40"/>
        <v>0</v>
      </c>
      <c r="K593" s="134" t="s">
        <v>1</v>
      </c>
      <c r="L593" s="32"/>
      <c r="M593" s="139" t="s">
        <v>1</v>
      </c>
      <c r="N593" s="140" t="s">
        <v>42</v>
      </c>
      <c r="P593" s="141">
        <f t="shared" si="41"/>
        <v>0</v>
      </c>
      <c r="Q593" s="141">
        <v>1.4999999999999999E-4</v>
      </c>
      <c r="R593" s="141">
        <f t="shared" si="42"/>
        <v>1.3499999999999999E-3</v>
      </c>
      <c r="S593" s="141">
        <v>0</v>
      </c>
      <c r="T593" s="142">
        <f t="shared" si="43"/>
        <v>0</v>
      </c>
      <c r="AR593" s="143" t="s">
        <v>323</v>
      </c>
      <c r="AT593" s="143" t="s">
        <v>137</v>
      </c>
      <c r="AU593" s="143" t="s">
        <v>87</v>
      </c>
      <c r="AY593" s="17" t="s">
        <v>134</v>
      </c>
      <c r="BE593" s="144">
        <f t="shared" si="44"/>
        <v>0</v>
      </c>
      <c r="BF593" s="144">
        <f t="shared" si="45"/>
        <v>0</v>
      </c>
      <c r="BG593" s="144">
        <f t="shared" si="46"/>
        <v>0</v>
      </c>
      <c r="BH593" s="144">
        <f t="shared" si="47"/>
        <v>0</v>
      </c>
      <c r="BI593" s="144">
        <f t="shared" si="48"/>
        <v>0</v>
      </c>
      <c r="BJ593" s="17" t="s">
        <v>85</v>
      </c>
      <c r="BK593" s="144">
        <f t="shared" si="49"/>
        <v>0</v>
      </c>
      <c r="BL593" s="17" t="s">
        <v>323</v>
      </c>
      <c r="BM593" s="143" t="s">
        <v>1190</v>
      </c>
    </row>
    <row r="594" spans="2:65" s="1" customFormat="1" ht="24.2" customHeight="1">
      <c r="B594" s="32"/>
      <c r="C594" s="132" t="s">
        <v>1191</v>
      </c>
      <c r="D594" s="132" t="s">
        <v>137</v>
      </c>
      <c r="E594" s="133" t="s">
        <v>1192</v>
      </c>
      <c r="F594" s="134" t="s">
        <v>1193</v>
      </c>
      <c r="G594" s="135" t="s">
        <v>366</v>
      </c>
      <c r="H594" s="136">
        <v>7</v>
      </c>
      <c r="I594" s="137"/>
      <c r="J594" s="138">
        <f t="shared" si="40"/>
        <v>0</v>
      </c>
      <c r="K594" s="134" t="s">
        <v>1</v>
      </c>
      <c r="L594" s="32"/>
      <c r="M594" s="139" t="s">
        <v>1</v>
      </c>
      <c r="N594" s="140" t="s">
        <v>42</v>
      </c>
      <c r="P594" s="141">
        <f t="shared" si="41"/>
        <v>0</v>
      </c>
      <c r="Q594" s="141">
        <v>1.4999999999999999E-4</v>
      </c>
      <c r="R594" s="141">
        <f t="shared" si="42"/>
        <v>1.0499999999999999E-3</v>
      </c>
      <c r="S594" s="141">
        <v>0</v>
      </c>
      <c r="T594" s="142">
        <f t="shared" si="43"/>
        <v>0</v>
      </c>
      <c r="AR594" s="143" t="s">
        <v>323</v>
      </c>
      <c r="AT594" s="143" t="s">
        <v>137</v>
      </c>
      <c r="AU594" s="143" t="s">
        <v>87</v>
      </c>
      <c r="AY594" s="17" t="s">
        <v>134</v>
      </c>
      <c r="BE594" s="144">
        <f t="shared" si="44"/>
        <v>0</v>
      </c>
      <c r="BF594" s="144">
        <f t="shared" si="45"/>
        <v>0</v>
      </c>
      <c r="BG594" s="144">
        <f t="shared" si="46"/>
        <v>0</v>
      </c>
      <c r="BH594" s="144">
        <f t="shared" si="47"/>
        <v>0</v>
      </c>
      <c r="BI594" s="144">
        <f t="shared" si="48"/>
        <v>0</v>
      </c>
      <c r="BJ594" s="17" t="s">
        <v>85</v>
      </c>
      <c r="BK594" s="144">
        <f t="shared" si="49"/>
        <v>0</v>
      </c>
      <c r="BL594" s="17" t="s">
        <v>323</v>
      </c>
      <c r="BM594" s="143" t="s">
        <v>1194</v>
      </c>
    </row>
    <row r="595" spans="2:65" s="1" customFormat="1" ht="24.2" customHeight="1">
      <c r="B595" s="32"/>
      <c r="C595" s="132" t="s">
        <v>1195</v>
      </c>
      <c r="D595" s="132" t="s">
        <v>137</v>
      </c>
      <c r="E595" s="133" t="s">
        <v>1196</v>
      </c>
      <c r="F595" s="134" t="s">
        <v>1197</v>
      </c>
      <c r="G595" s="135" t="s">
        <v>366</v>
      </c>
      <c r="H595" s="136">
        <v>1</v>
      </c>
      <c r="I595" s="137"/>
      <c r="J595" s="138">
        <f t="shared" si="40"/>
        <v>0</v>
      </c>
      <c r="K595" s="134" t="s">
        <v>1</v>
      </c>
      <c r="L595" s="32"/>
      <c r="M595" s="139" t="s">
        <v>1</v>
      </c>
      <c r="N595" s="140" t="s">
        <v>42</v>
      </c>
      <c r="P595" s="141">
        <f t="shared" si="41"/>
        <v>0</v>
      </c>
      <c r="Q595" s="141">
        <v>1.4999999999999999E-4</v>
      </c>
      <c r="R595" s="141">
        <f t="shared" si="42"/>
        <v>1.4999999999999999E-4</v>
      </c>
      <c r="S595" s="141">
        <v>0</v>
      </c>
      <c r="T595" s="142">
        <f t="shared" si="43"/>
        <v>0</v>
      </c>
      <c r="AR595" s="143" t="s">
        <v>323</v>
      </c>
      <c r="AT595" s="143" t="s">
        <v>137</v>
      </c>
      <c r="AU595" s="143" t="s">
        <v>87</v>
      </c>
      <c r="AY595" s="17" t="s">
        <v>134</v>
      </c>
      <c r="BE595" s="144">
        <f t="shared" si="44"/>
        <v>0</v>
      </c>
      <c r="BF595" s="144">
        <f t="shared" si="45"/>
        <v>0</v>
      </c>
      <c r="BG595" s="144">
        <f t="shared" si="46"/>
        <v>0</v>
      </c>
      <c r="BH595" s="144">
        <f t="shared" si="47"/>
        <v>0</v>
      </c>
      <c r="BI595" s="144">
        <f t="shared" si="48"/>
        <v>0</v>
      </c>
      <c r="BJ595" s="17" t="s">
        <v>85</v>
      </c>
      <c r="BK595" s="144">
        <f t="shared" si="49"/>
        <v>0</v>
      </c>
      <c r="BL595" s="17" t="s">
        <v>323</v>
      </c>
      <c r="BM595" s="143" t="s">
        <v>1198</v>
      </c>
    </row>
    <row r="596" spans="2:65" s="1" customFormat="1" ht="24.2" customHeight="1">
      <c r="B596" s="32"/>
      <c r="C596" s="132" t="s">
        <v>1199</v>
      </c>
      <c r="D596" s="132" t="s">
        <v>137</v>
      </c>
      <c r="E596" s="133" t="s">
        <v>1200</v>
      </c>
      <c r="F596" s="134" t="s">
        <v>1201</v>
      </c>
      <c r="G596" s="135" t="s">
        <v>366</v>
      </c>
      <c r="H596" s="136">
        <v>6</v>
      </c>
      <c r="I596" s="137"/>
      <c r="J596" s="138">
        <f t="shared" si="40"/>
        <v>0</v>
      </c>
      <c r="K596" s="134" t="s">
        <v>1</v>
      </c>
      <c r="L596" s="32"/>
      <c r="M596" s="139" t="s">
        <v>1</v>
      </c>
      <c r="N596" s="140" t="s">
        <v>42</v>
      </c>
      <c r="P596" s="141">
        <f t="shared" si="41"/>
        <v>0</v>
      </c>
      <c r="Q596" s="141">
        <v>1.4999999999999999E-4</v>
      </c>
      <c r="R596" s="141">
        <f t="shared" si="42"/>
        <v>8.9999999999999998E-4</v>
      </c>
      <c r="S596" s="141">
        <v>0</v>
      </c>
      <c r="T596" s="142">
        <f t="shared" si="43"/>
        <v>0</v>
      </c>
      <c r="AR596" s="143" t="s">
        <v>323</v>
      </c>
      <c r="AT596" s="143" t="s">
        <v>137</v>
      </c>
      <c r="AU596" s="143" t="s">
        <v>87</v>
      </c>
      <c r="AY596" s="17" t="s">
        <v>134</v>
      </c>
      <c r="BE596" s="144">
        <f t="shared" si="44"/>
        <v>0</v>
      </c>
      <c r="BF596" s="144">
        <f t="shared" si="45"/>
        <v>0</v>
      </c>
      <c r="BG596" s="144">
        <f t="shared" si="46"/>
        <v>0</v>
      </c>
      <c r="BH596" s="144">
        <f t="shared" si="47"/>
        <v>0</v>
      </c>
      <c r="BI596" s="144">
        <f t="shared" si="48"/>
        <v>0</v>
      </c>
      <c r="BJ596" s="17" t="s">
        <v>85</v>
      </c>
      <c r="BK596" s="144">
        <f t="shared" si="49"/>
        <v>0</v>
      </c>
      <c r="BL596" s="17" t="s">
        <v>323</v>
      </c>
      <c r="BM596" s="143" t="s">
        <v>1202</v>
      </c>
    </row>
    <row r="597" spans="2:65" s="1" customFormat="1" ht="24.2" customHeight="1">
      <c r="B597" s="32"/>
      <c r="C597" s="132" t="s">
        <v>1203</v>
      </c>
      <c r="D597" s="132" t="s">
        <v>137</v>
      </c>
      <c r="E597" s="133" t="s">
        <v>1204</v>
      </c>
      <c r="F597" s="134" t="s">
        <v>1205</v>
      </c>
      <c r="G597" s="135" t="s">
        <v>366</v>
      </c>
      <c r="H597" s="136">
        <v>1</v>
      </c>
      <c r="I597" s="137"/>
      <c r="J597" s="138">
        <f t="shared" si="40"/>
        <v>0</v>
      </c>
      <c r="K597" s="134" t="s">
        <v>1</v>
      </c>
      <c r="L597" s="32"/>
      <c r="M597" s="139" t="s">
        <v>1</v>
      </c>
      <c r="N597" s="140" t="s">
        <v>42</v>
      </c>
      <c r="P597" s="141">
        <f t="shared" si="41"/>
        <v>0</v>
      </c>
      <c r="Q597" s="141">
        <v>1.4999999999999999E-4</v>
      </c>
      <c r="R597" s="141">
        <f t="shared" si="42"/>
        <v>1.4999999999999999E-4</v>
      </c>
      <c r="S597" s="141">
        <v>0</v>
      </c>
      <c r="T597" s="142">
        <f t="shared" si="43"/>
        <v>0</v>
      </c>
      <c r="AR597" s="143" t="s">
        <v>323</v>
      </c>
      <c r="AT597" s="143" t="s">
        <v>137</v>
      </c>
      <c r="AU597" s="143" t="s">
        <v>87</v>
      </c>
      <c r="AY597" s="17" t="s">
        <v>134</v>
      </c>
      <c r="BE597" s="144">
        <f t="shared" si="44"/>
        <v>0</v>
      </c>
      <c r="BF597" s="144">
        <f t="shared" si="45"/>
        <v>0</v>
      </c>
      <c r="BG597" s="144">
        <f t="shared" si="46"/>
        <v>0</v>
      </c>
      <c r="BH597" s="144">
        <f t="shared" si="47"/>
        <v>0</v>
      </c>
      <c r="BI597" s="144">
        <f t="shared" si="48"/>
        <v>0</v>
      </c>
      <c r="BJ597" s="17" t="s">
        <v>85</v>
      </c>
      <c r="BK597" s="144">
        <f t="shared" si="49"/>
        <v>0</v>
      </c>
      <c r="BL597" s="17" t="s">
        <v>323</v>
      </c>
      <c r="BM597" s="143" t="s">
        <v>1206</v>
      </c>
    </row>
    <row r="598" spans="2:65" s="1" customFormat="1" ht="19.5">
      <c r="B598" s="32"/>
      <c r="D598" s="145" t="s">
        <v>142</v>
      </c>
      <c r="F598" s="146" t="s">
        <v>1207</v>
      </c>
      <c r="I598" s="147"/>
      <c r="L598" s="32"/>
      <c r="M598" s="148"/>
      <c r="T598" s="56"/>
      <c r="AT598" s="17" t="s">
        <v>142</v>
      </c>
      <c r="AU598" s="17" t="s">
        <v>87</v>
      </c>
    </row>
    <row r="599" spans="2:65" s="1" customFormat="1" ht="24.2" customHeight="1">
      <c r="B599" s="32"/>
      <c r="C599" s="132" t="s">
        <v>1208</v>
      </c>
      <c r="D599" s="132" t="s">
        <v>137</v>
      </c>
      <c r="E599" s="133" t="s">
        <v>1209</v>
      </c>
      <c r="F599" s="134" t="s">
        <v>1210</v>
      </c>
      <c r="G599" s="135" t="s">
        <v>366</v>
      </c>
      <c r="H599" s="136">
        <v>2</v>
      </c>
      <c r="I599" s="137"/>
      <c r="J599" s="138">
        <f t="shared" ref="J599:J606" si="50">ROUND(I599*H599,2)</f>
        <v>0</v>
      </c>
      <c r="K599" s="134" t="s">
        <v>1</v>
      </c>
      <c r="L599" s="32"/>
      <c r="M599" s="139" t="s">
        <v>1</v>
      </c>
      <c r="N599" s="140" t="s">
        <v>42</v>
      </c>
      <c r="P599" s="141">
        <f t="shared" ref="P599:P606" si="51">O599*H599</f>
        <v>0</v>
      </c>
      <c r="Q599" s="141">
        <v>1.4999999999999999E-4</v>
      </c>
      <c r="R599" s="141">
        <f t="shared" ref="R599:R606" si="52">Q599*H599</f>
        <v>2.9999999999999997E-4</v>
      </c>
      <c r="S599" s="141">
        <v>0</v>
      </c>
      <c r="T599" s="142">
        <f t="shared" ref="T599:T606" si="53">S599*H599</f>
        <v>0</v>
      </c>
      <c r="AR599" s="143" t="s">
        <v>323</v>
      </c>
      <c r="AT599" s="143" t="s">
        <v>137</v>
      </c>
      <c r="AU599" s="143" t="s">
        <v>87</v>
      </c>
      <c r="AY599" s="17" t="s">
        <v>134</v>
      </c>
      <c r="BE599" s="144">
        <f t="shared" ref="BE599:BE606" si="54">IF(N599="základní",J599,0)</f>
        <v>0</v>
      </c>
      <c r="BF599" s="144">
        <f t="shared" ref="BF599:BF606" si="55">IF(N599="snížená",J599,0)</f>
        <v>0</v>
      </c>
      <c r="BG599" s="144">
        <f t="shared" ref="BG599:BG606" si="56">IF(N599="zákl. přenesená",J599,0)</f>
        <v>0</v>
      </c>
      <c r="BH599" s="144">
        <f t="shared" ref="BH599:BH606" si="57">IF(N599="sníž. přenesená",J599,0)</f>
        <v>0</v>
      </c>
      <c r="BI599" s="144">
        <f t="shared" ref="BI599:BI606" si="58">IF(N599="nulová",J599,0)</f>
        <v>0</v>
      </c>
      <c r="BJ599" s="17" t="s">
        <v>85</v>
      </c>
      <c r="BK599" s="144">
        <f t="shared" ref="BK599:BK606" si="59">ROUND(I599*H599,2)</f>
        <v>0</v>
      </c>
      <c r="BL599" s="17" t="s">
        <v>323</v>
      </c>
      <c r="BM599" s="143" t="s">
        <v>1211</v>
      </c>
    </row>
    <row r="600" spans="2:65" s="1" customFormat="1" ht="24.2" customHeight="1">
      <c r="B600" s="32"/>
      <c r="C600" s="132" t="s">
        <v>1212</v>
      </c>
      <c r="D600" s="132" t="s">
        <v>137</v>
      </c>
      <c r="E600" s="133" t="s">
        <v>1213</v>
      </c>
      <c r="F600" s="134" t="s">
        <v>1214</v>
      </c>
      <c r="G600" s="135" t="s">
        <v>366</v>
      </c>
      <c r="H600" s="136">
        <v>2</v>
      </c>
      <c r="I600" s="137"/>
      <c r="J600" s="138">
        <f t="shared" si="50"/>
        <v>0</v>
      </c>
      <c r="K600" s="134" t="s">
        <v>1</v>
      </c>
      <c r="L600" s="32"/>
      <c r="M600" s="139" t="s">
        <v>1</v>
      </c>
      <c r="N600" s="140" t="s">
        <v>42</v>
      </c>
      <c r="P600" s="141">
        <f t="shared" si="51"/>
        <v>0</v>
      </c>
      <c r="Q600" s="141">
        <v>1.4999999999999999E-4</v>
      </c>
      <c r="R600" s="141">
        <f t="shared" si="52"/>
        <v>2.9999999999999997E-4</v>
      </c>
      <c r="S600" s="141">
        <v>0</v>
      </c>
      <c r="T600" s="142">
        <f t="shared" si="53"/>
        <v>0</v>
      </c>
      <c r="AR600" s="143" t="s">
        <v>323</v>
      </c>
      <c r="AT600" s="143" t="s">
        <v>137</v>
      </c>
      <c r="AU600" s="143" t="s">
        <v>87</v>
      </c>
      <c r="AY600" s="17" t="s">
        <v>134</v>
      </c>
      <c r="BE600" s="144">
        <f t="shared" si="54"/>
        <v>0</v>
      </c>
      <c r="BF600" s="144">
        <f t="shared" si="55"/>
        <v>0</v>
      </c>
      <c r="BG600" s="144">
        <f t="shared" si="56"/>
        <v>0</v>
      </c>
      <c r="BH600" s="144">
        <f t="shared" si="57"/>
        <v>0</v>
      </c>
      <c r="BI600" s="144">
        <f t="shared" si="58"/>
        <v>0</v>
      </c>
      <c r="BJ600" s="17" t="s">
        <v>85</v>
      </c>
      <c r="BK600" s="144">
        <f t="shared" si="59"/>
        <v>0</v>
      </c>
      <c r="BL600" s="17" t="s">
        <v>323</v>
      </c>
      <c r="BM600" s="143" t="s">
        <v>1215</v>
      </c>
    </row>
    <row r="601" spans="2:65" s="1" customFormat="1" ht="24.2" customHeight="1">
      <c r="B601" s="32"/>
      <c r="C601" s="132" t="s">
        <v>1216</v>
      </c>
      <c r="D601" s="132" t="s">
        <v>137</v>
      </c>
      <c r="E601" s="133" t="s">
        <v>1217</v>
      </c>
      <c r="F601" s="134" t="s">
        <v>1218</v>
      </c>
      <c r="G601" s="135" t="s">
        <v>366</v>
      </c>
      <c r="H601" s="136">
        <v>200</v>
      </c>
      <c r="I601" s="137"/>
      <c r="J601" s="138">
        <f t="shared" si="50"/>
        <v>0</v>
      </c>
      <c r="K601" s="134" t="s">
        <v>1</v>
      </c>
      <c r="L601" s="32"/>
      <c r="M601" s="139" t="s">
        <v>1</v>
      </c>
      <c r="N601" s="140" t="s">
        <v>42</v>
      </c>
      <c r="P601" s="141">
        <f t="shared" si="51"/>
        <v>0</v>
      </c>
      <c r="Q601" s="141">
        <v>1.4999999999999999E-4</v>
      </c>
      <c r="R601" s="141">
        <f t="shared" si="52"/>
        <v>0.03</v>
      </c>
      <c r="S601" s="141">
        <v>0</v>
      </c>
      <c r="T601" s="142">
        <f t="shared" si="53"/>
        <v>0</v>
      </c>
      <c r="AR601" s="143" t="s">
        <v>323</v>
      </c>
      <c r="AT601" s="143" t="s">
        <v>137</v>
      </c>
      <c r="AU601" s="143" t="s">
        <v>87</v>
      </c>
      <c r="AY601" s="17" t="s">
        <v>134</v>
      </c>
      <c r="BE601" s="144">
        <f t="shared" si="54"/>
        <v>0</v>
      </c>
      <c r="BF601" s="144">
        <f t="shared" si="55"/>
        <v>0</v>
      </c>
      <c r="BG601" s="144">
        <f t="shared" si="56"/>
        <v>0</v>
      </c>
      <c r="BH601" s="144">
        <f t="shared" si="57"/>
        <v>0</v>
      </c>
      <c r="BI601" s="144">
        <f t="shared" si="58"/>
        <v>0</v>
      </c>
      <c r="BJ601" s="17" t="s">
        <v>85</v>
      </c>
      <c r="BK601" s="144">
        <f t="shared" si="59"/>
        <v>0</v>
      </c>
      <c r="BL601" s="17" t="s">
        <v>323</v>
      </c>
      <c r="BM601" s="143" t="s">
        <v>1219</v>
      </c>
    </row>
    <row r="602" spans="2:65" s="1" customFormat="1" ht="24.2" customHeight="1">
      <c r="B602" s="32"/>
      <c r="C602" s="132" t="s">
        <v>1220</v>
      </c>
      <c r="D602" s="132" t="s">
        <v>137</v>
      </c>
      <c r="E602" s="133" t="s">
        <v>1221</v>
      </c>
      <c r="F602" s="134" t="s">
        <v>1222</v>
      </c>
      <c r="G602" s="135" t="s">
        <v>366</v>
      </c>
      <c r="H602" s="136">
        <v>65</v>
      </c>
      <c r="I602" s="137"/>
      <c r="J602" s="138">
        <f t="shared" si="50"/>
        <v>0</v>
      </c>
      <c r="K602" s="134" t="s">
        <v>1</v>
      </c>
      <c r="L602" s="32"/>
      <c r="M602" s="139" t="s">
        <v>1</v>
      </c>
      <c r="N602" s="140" t="s">
        <v>42</v>
      </c>
      <c r="P602" s="141">
        <f t="shared" si="51"/>
        <v>0</v>
      </c>
      <c r="Q602" s="141">
        <v>1.4999999999999999E-4</v>
      </c>
      <c r="R602" s="141">
        <f t="shared" si="52"/>
        <v>9.75E-3</v>
      </c>
      <c r="S602" s="141">
        <v>0</v>
      </c>
      <c r="T602" s="142">
        <f t="shared" si="53"/>
        <v>0</v>
      </c>
      <c r="AR602" s="143" t="s">
        <v>323</v>
      </c>
      <c r="AT602" s="143" t="s">
        <v>137</v>
      </c>
      <c r="AU602" s="143" t="s">
        <v>87</v>
      </c>
      <c r="AY602" s="17" t="s">
        <v>134</v>
      </c>
      <c r="BE602" s="144">
        <f t="shared" si="54"/>
        <v>0</v>
      </c>
      <c r="BF602" s="144">
        <f t="shared" si="55"/>
        <v>0</v>
      </c>
      <c r="BG602" s="144">
        <f t="shared" si="56"/>
        <v>0</v>
      </c>
      <c r="BH602" s="144">
        <f t="shared" si="57"/>
        <v>0</v>
      </c>
      <c r="BI602" s="144">
        <f t="shared" si="58"/>
        <v>0</v>
      </c>
      <c r="BJ602" s="17" t="s">
        <v>85</v>
      </c>
      <c r="BK602" s="144">
        <f t="shared" si="59"/>
        <v>0</v>
      </c>
      <c r="BL602" s="17" t="s">
        <v>323</v>
      </c>
      <c r="BM602" s="143" t="s">
        <v>1223</v>
      </c>
    </row>
    <row r="603" spans="2:65" s="1" customFormat="1" ht="24.2" customHeight="1">
      <c r="B603" s="32"/>
      <c r="C603" s="132" t="s">
        <v>1224</v>
      </c>
      <c r="D603" s="132" t="s">
        <v>137</v>
      </c>
      <c r="E603" s="133" t="s">
        <v>1225</v>
      </c>
      <c r="F603" s="134" t="s">
        <v>1226</v>
      </c>
      <c r="G603" s="135" t="s">
        <v>139</v>
      </c>
      <c r="H603" s="136">
        <v>2</v>
      </c>
      <c r="I603" s="137"/>
      <c r="J603" s="138">
        <f t="shared" si="50"/>
        <v>0</v>
      </c>
      <c r="K603" s="134" t="s">
        <v>1</v>
      </c>
      <c r="L603" s="32"/>
      <c r="M603" s="139" t="s">
        <v>1</v>
      </c>
      <c r="N603" s="140" t="s">
        <v>42</v>
      </c>
      <c r="P603" s="141">
        <f t="shared" si="51"/>
        <v>0</v>
      </c>
      <c r="Q603" s="141">
        <v>1.4999999999999999E-4</v>
      </c>
      <c r="R603" s="141">
        <f t="shared" si="52"/>
        <v>2.9999999999999997E-4</v>
      </c>
      <c r="S603" s="141">
        <v>0</v>
      </c>
      <c r="T603" s="142">
        <f t="shared" si="53"/>
        <v>0</v>
      </c>
      <c r="AR603" s="143" t="s">
        <v>323</v>
      </c>
      <c r="AT603" s="143" t="s">
        <v>137</v>
      </c>
      <c r="AU603" s="143" t="s">
        <v>87</v>
      </c>
      <c r="AY603" s="17" t="s">
        <v>134</v>
      </c>
      <c r="BE603" s="144">
        <f t="shared" si="54"/>
        <v>0</v>
      </c>
      <c r="BF603" s="144">
        <f t="shared" si="55"/>
        <v>0</v>
      </c>
      <c r="BG603" s="144">
        <f t="shared" si="56"/>
        <v>0</v>
      </c>
      <c r="BH603" s="144">
        <f t="shared" si="57"/>
        <v>0</v>
      </c>
      <c r="BI603" s="144">
        <f t="shared" si="58"/>
        <v>0</v>
      </c>
      <c r="BJ603" s="17" t="s">
        <v>85</v>
      </c>
      <c r="BK603" s="144">
        <f t="shared" si="59"/>
        <v>0</v>
      </c>
      <c r="BL603" s="17" t="s">
        <v>323</v>
      </c>
      <c r="BM603" s="143" t="s">
        <v>1227</v>
      </c>
    </row>
    <row r="604" spans="2:65" s="1" customFormat="1" ht="24.2" customHeight="1">
      <c r="B604" s="32"/>
      <c r="C604" s="132" t="s">
        <v>1228</v>
      </c>
      <c r="D604" s="132" t="s">
        <v>137</v>
      </c>
      <c r="E604" s="133" t="s">
        <v>1229</v>
      </c>
      <c r="F604" s="134" t="s">
        <v>1230</v>
      </c>
      <c r="G604" s="135" t="s">
        <v>366</v>
      </c>
      <c r="H604" s="136">
        <v>14</v>
      </c>
      <c r="I604" s="137"/>
      <c r="J604" s="138">
        <f t="shared" si="50"/>
        <v>0</v>
      </c>
      <c r="K604" s="134" t="s">
        <v>1</v>
      </c>
      <c r="L604" s="32"/>
      <c r="M604" s="139" t="s">
        <v>1</v>
      </c>
      <c r="N604" s="140" t="s">
        <v>42</v>
      </c>
      <c r="P604" s="141">
        <f t="shared" si="51"/>
        <v>0</v>
      </c>
      <c r="Q604" s="141">
        <v>1.4999999999999999E-4</v>
      </c>
      <c r="R604" s="141">
        <f t="shared" si="52"/>
        <v>2.0999999999999999E-3</v>
      </c>
      <c r="S604" s="141">
        <v>0</v>
      </c>
      <c r="T604" s="142">
        <f t="shared" si="53"/>
        <v>0</v>
      </c>
      <c r="AR604" s="143" t="s">
        <v>323</v>
      </c>
      <c r="AT604" s="143" t="s">
        <v>137</v>
      </c>
      <c r="AU604" s="143" t="s">
        <v>87</v>
      </c>
      <c r="AY604" s="17" t="s">
        <v>134</v>
      </c>
      <c r="BE604" s="144">
        <f t="shared" si="54"/>
        <v>0</v>
      </c>
      <c r="BF604" s="144">
        <f t="shared" si="55"/>
        <v>0</v>
      </c>
      <c r="BG604" s="144">
        <f t="shared" si="56"/>
        <v>0</v>
      </c>
      <c r="BH604" s="144">
        <f t="shared" si="57"/>
        <v>0</v>
      </c>
      <c r="BI604" s="144">
        <f t="shared" si="58"/>
        <v>0</v>
      </c>
      <c r="BJ604" s="17" t="s">
        <v>85</v>
      </c>
      <c r="BK604" s="144">
        <f t="shared" si="59"/>
        <v>0</v>
      </c>
      <c r="BL604" s="17" t="s">
        <v>323</v>
      </c>
      <c r="BM604" s="143" t="s">
        <v>1231</v>
      </c>
    </row>
    <row r="605" spans="2:65" s="1" customFormat="1" ht="24.2" customHeight="1">
      <c r="B605" s="32"/>
      <c r="C605" s="132" t="s">
        <v>1232</v>
      </c>
      <c r="D605" s="132" t="s">
        <v>137</v>
      </c>
      <c r="E605" s="133" t="s">
        <v>1233</v>
      </c>
      <c r="F605" s="134" t="s">
        <v>1234</v>
      </c>
      <c r="G605" s="135" t="s">
        <v>169</v>
      </c>
      <c r="H605" s="136">
        <v>29.2</v>
      </c>
      <c r="I605" s="137"/>
      <c r="J605" s="138">
        <f t="shared" si="50"/>
        <v>0</v>
      </c>
      <c r="K605" s="134" t="s">
        <v>1</v>
      </c>
      <c r="L605" s="32"/>
      <c r="M605" s="139" t="s">
        <v>1</v>
      </c>
      <c r="N605" s="140" t="s">
        <v>42</v>
      </c>
      <c r="P605" s="141">
        <f t="shared" si="51"/>
        <v>0</v>
      </c>
      <c r="Q605" s="141">
        <v>1.4999999999999999E-4</v>
      </c>
      <c r="R605" s="141">
        <f t="shared" si="52"/>
        <v>4.3799999999999993E-3</v>
      </c>
      <c r="S605" s="141">
        <v>0</v>
      </c>
      <c r="T605" s="142">
        <f t="shared" si="53"/>
        <v>0</v>
      </c>
      <c r="AR605" s="143" t="s">
        <v>323</v>
      </c>
      <c r="AT605" s="143" t="s">
        <v>137</v>
      </c>
      <c r="AU605" s="143" t="s">
        <v>87</v>
      </c>
      <c r="AY605" s="17" t="s">
        <v>134</v>
      </c>
      <c r="BE605" s="144">
        <f t="shared" si="54"/>
        <v>0</v>
      </c>
      <c r="BF605" s="144">
        <f t="shared" si="55"/>
        <v>0</v>
      </c>
      <c r="BG605" s="144">
        <f t="shared" si="56"/>
        <v>0</v>
      </c>
      <c r="BH605" s="144">
        <f t="shared" si="57"/>
        <v>0</v>
      </c>
      <c r="BI605" s="144">
        <f t="shared" si="58"/>
        <v>0</v>
      </c>
      <c r="BJ605" s="17" t="s">
        <v>85</v>
      </c>
      <c r="BK605" s="144">
        <f t="shared" si="59"/>
        <v>0</v>
      </c>
      <c r="BL605" s="17" t="s">
        <v>323</v>
      </c>
      <c r="BM605" s="143" t="s">
        <v>1235</v>
      </c>
    </row>
    <row r="606" spans="2:65" s="1" customFormat="1" ht="16.5" customHeight="1">
      <c r="B606" s="32"/>
      <c r="C606" s="132" t="s">
        <v>1236</v>
      </c>
      <c r="D606" s="132" t="s">
        <v>137</v>
      </c>
      <c r="E606" s="133" t="s">
        <v>1237</v>
      </c>
      <c r="F606" s="134" t="s">
        <v>1238</v>
      </c>
      <c r="G606" s="135" t="s">
        <v>719</v>
      </c>
      <c r="H606" s="191"/>
      <c r="I606" s="137"/>
      <c r="J606" s="138">
        <f t="shared" si="50"/>
        <v>0</v>
      </c>
      <c r="K606" s="134" t="s">
        <v>170</v>
      </c>
      <c r="L606" s="32"/>
      <c r="M606" s="139" t="s">
        <v>1</v>
      </c>
      <c r="N606" s="140" t="s">
        <v>42</v>
      </c>
      <c r="P606" s="141">
        <f t="shared" si="51"/>
        <v>0</v>
      </c>
      <c r="Q606" s="141">
        <v>0</v>
      </c>
      <c r="R606" s="141">
        <f t="shared" si="52"/>
        <v>0</v>
      </c>
      <c r="S606" s="141">
        <v>0</v>
      </c>
      <c r="T606" s="142">
        <f t="shared" si="53"/>
        <v>0</v>
      </c>
      <c r="AR606" s="143" t="s">
        <v>323</v>
      </c>
      <c r="AT606" s="143" t="s">
        <v>137</v>
      </c>
      <c r="AU606" s="143" t="s">
        <v>87</v>
      </c>
      <c r="AY606" s="17" t="s">
        <v>134</v>
      </c>
      <c r="BE606" s="144">
        <f t="shared" si="54"/>
        <v>0</v>
      </c>
      <c r="BF606" s="144">
        <f t="shared" si="55"/>
        <v>0</v>
      </c>
      <c r="BG606" s="144">
        <f t="shared" si="56"/>
        <v>0</v>
      </c>
      <c r="BH606" s="144">
        <f t="shared" si="57"/>
        <v>0</v>
      </c>
      <c r="BI606" s="144">
        <f t="shared" si="58"/>
        <v>0</v>
      </c>
      <c r="BJ606" s="17" t="s">
        <v>85</v>
      </c>
      <c r="BK606" s="144">
        <f t="shared" si="59"/>
        <v>0</v>
      </c>
      <c r="BL606" s="17" t="s">
        <v>323</v>
      </c>
      <c r="BM606" s="143" t="s">
        <v>1239</v>
      </c>
    </row>
    <row r="607" spans="2:65" s="11" customFormat="1" ht="22.9" customHeight="1">
      <c r="B607" s="120"/>
      <c r="D607" s="121" t="s">
        <v>76</v>
      </c>
      <c r="E607" s="130" t="s">
        <v>1240</v>
      </c>
      <c r="F607" s="130" t="s">
        <v>1241</v>
      </c>
      <c r="I607" s="123"/>
      <c r="J607" s="131">
        <f>BK607</f>
        <v>0</v>
      </c>
      <c r="L607" s="120"/>
      <c r="M607" s="125"/>
      <c r="P607" s="126">
        <f>SUM(P608:P628)</f>
        <v>0</v>
      </c>
      <c r="R607" s="126">
        <f>SUM(R608:R628)</f>
        <v>4.3859060000000003</v>
      </c>
      <c r="T607" s="127">
        <f>SUM(T608:T628)</f>
        <v>0</v>
      </c>
      <c r="AR607" s="121" t="s">
        <v>87</v>
      </c>
      <c r="AT607" s="128" t="s">
        <v>76</v>
      </c>
      <c r="AU607" s="128" t="s">
        <v>85</v>
      </c>
      <c r="AY607" s="121" t="s">
        <v>134</v>
      </c>
      <c r="BK607" s="129">
        <f>SUM(BK608:BK628)</f>
        <v>0</v>
      </c>
    </row>
    <row r="608" spans="2:65" s="1" customFormat="1" ht="21.75" customHeight="1">
      <c r="B608" s="32"/>
      <c r="C608" s="132" t="s">
        <v>1242</v>
      </c>
      <c r="D608" s="132" t="s">
        <v>137</v>
      </c>
      <c r="E608" s="133" t="s">
        <v>1243</v>
      </c>
      <c r="F608" s="134" t="s">
        <v>1244</v>
      </c>
      <c r="G608" s="135" t="s">
        <v>383</v>
      </c>
      <c r="H608" s="136">
        <v>102.7</v>
      </c>
      <c r="I608" s="137"/>
      <c r="J608" s="138">
        <f>ROUND(I608*H608,2)</f>
        <v>0</v>
      </c>
      <c r="K608" s="134" t="s">
        <v>170</v>
      </c>
      <c r="L608" s="32"/>
      <c r="M608" s="139" t="s">
        <v>1</v>
      </c>
      <c r="N608" s="140" t="s">
        <v>42</v>
      </c>
      <c r="P608" s="141">
        <f>O608*H608</f>
        <v>0</v>
      </c>
      <c r="Q608" s="141">
        <v>5.8E-4</v>
      </c>
      <c r="R608" s="141">
        <f>Q608*H608</f>
        <v>5.9566000000000001E-2</v>
      </c>
      <c r="S608" s="141">
        <v>0</v>
      </c>
      <c r="T608" s="142">
        <f>S608*H608</f>
        <v>0</v>
      </c>
      <c r="AR608" s="143" t="s">
        <v>323</v>
      </c>
      <c r="AT608" s="143" t="s">
        <v>137</v>
      </c>
      <c r="AU608" s="143" t="s">
        <v>87</v>
      </c>
      <c r="AY608" s="17" t="s">
        <v>134</v>
      </c>
      <c r="BE608" s="144">
        <f>IF(N608="základní",J608,0)</f>
        <v>0</v>
      </c>
      <c r="BF608" s="144">
        <f>IF(N608="snížená",J608,0)</f>
        <v>0</v>
      </c>
      <c r="BG608" s="144">
        <f>IF(N608="zákl. přenesená",J608,0)</f>
        <v>0</v>
      </c>
      <c r="BH608" s="144">
        <f>IF(N608="sníž. přenesená",J608,0)</f>
        <v>0</v>
      </c>
      <c r="BI608" s="144">
        <f>IF(N608="nulová",J608,0)</f>
        <v>0</v>
      </c>
      <c r="BJ608" s="17" t="s">
        <v>85</v>
      </c>
      <c r="BK608" s="144">
        <f>ROUND(I608*H608,2)</f>
        <v>0</v>
      </c>
      <c r="BL608" s="17" t="s">
        <v>323</v>
      </c>
      <c r="BM608" s="143" t="s">
        <v>1245</v>
      </c>
    </row>
    <row r="609" spans="2:65" s="12" customFormat="1" ht="11.25">
      <c r="B609" s="154"/>
      <c r="D609" s="145" t="s">
        <v>181</v>
      </c>
      <c r="E609" s="155" t="s">
        <v>1</v>
      </c>
      <c r="F609" s="156" t="s">
        <v>1246</v>
      </c>
      <c r="H609" s="157">
        <v>13.7</v>
      </c>
      <c r="I609" s="158"/>
      <c r="L609" s="154"/>
      <c r="M609" s="159"/>
      <c r="T609" s="160"/>
      <c r="AT609" s="155" t="s">
        <v>181</v>
      </c>
      <c r="AU609" s="155" t="s">
        <v>87</v>
      </c>
      <c r="AV609" s="12" t="s">
        <v>87</v>
      </c>
      <c r="AW609" s="12" t="s">
        <v>32</v>
      </c>
      <c r="AX609" s="12" t="s">
        <v>77</v>
      </c>
      <c r="AY609" s="155" t="s">
        <v>134</v>
      </c>
    </row>
    <row r="610" spans="2:65" s="12" customFormat="1" ht="11.25">
      <c r="B610" s="154"/>
      <c r="D610" s="145" t="s">
        <v>181</v>
      </c>
      <c r="E610" s="155" t="s">
        <v>1</v>
      </c>
      <c r="F610" s="156" t="s">
        <v>1247</v>
      </c>
      <c r="H610" s="157">
        <v>14.2</v>
      </c>
      <c r="I610" s="158"/>
      <c r="L610" s="154"/>
      <c r="M610" s="159"/>
      <c r="T610" s="160"/>
      <c r="AT610" s="155" t="s">
        <v>181</v>
      </c>
      <c r="AU610" s="155" t="s">
        <v>87</v>
      </c>
      <c r="AV610" s="12" t="s">
        <v>87</v>
      </c>
      <c r="AW610" s="12" t="s">
        <v>32</v>
      </c>
      <c r="AX610" s="12" t="s">
        <v>77</v>
      </c>
      <c r="AY610" s="155" t="s">
        <v>134</v>
      </c>
    </row>
    <row r="611" spans="2:65" s="12" customFormat="1" ht="11.25">
      <c r="B611" s="154"/>
      <c r="D611" s="145" t="s">
        <v>181</v>
      </c>
      <c r="E611" s="155" t="s">
        <v>1</v>
      </c>
      <c r="F611" s="156" t="s">
        <v>1248</v>
      </c>
      <c r="H611" s="157">
        <v>6.9</v>
      </c>
      <c r="I611" s="158"/>
      <c r="L611" s="154"/>
      <c r="M611" s="159"/>
      <c r="T611" s="160"/>
      <c r="AT611" s="155" t="s">
        <v>181</v>
      </c>
      <c r="AU611" s="155" t="s">
        <v>87</v>
      </c>
      <c r="AV611" s="12" t="s">
        <v>87</v>
      </c>
      <c r="AW611" s="12" t="s">
        <v>32</v>
      </c>
      <c r="AX611" s="12" t="s">
        <v>77</v>
      </c>
      <c r="AY611" s="155" t="s">
        <v>134</v>
      </c>
    </row>
    <row r="612" spans="2:65" s="12" customFormat="1" ht="11.25">
      <c r="B612" s="154"/>
      <c r="D612" s="145" t="s">
        <v>181</v>
      </c>
      <c r="E612" s="155" t="s">
        <v>1</v>
      </c>
      <c r="F612" s="156" t="s">
        <v>1249</v>
      </c>
      <c r="H612" s="157">
        <v>8.4</v>
      </c>
      <c r="I612" s="158"/>
      <c r="L612" s="154"/>
      <c r="M612" s="159"/>
      <c r="T612" s="160"/>
      <c r="AT612" s="155" t="s">
        <v>181</v>
      </c>
      <c r="AU612" s="155" t="s">
        <v>87</v>
      </c>
      <c r="AV612" s="12" t="s">
        <v>87</v>
      </c>
      <c r="AW612" s="12" t="s">
        <v>32</v>
      </c>
      <c r="AX612" s="12" t="s">
        <v>77</v>
      </c>
      <c r="AY612" s="155" t="s">
        <v>134</v>
      </c>
    </row>
    <row r="613" spans="2:65" s="12" customFormat="1" ht="11.25">
      <c r="B613" s="154"/>
      <c r="D613" s="145" t="s">
        <v>181</v>
      </c>
      <c r="E613" s="155" t="s">
        <v>1</v>
      </c>
      <c r="F613" s="156" t="s">
        <v>1250</v>
      </c>
      <c r="H613" s="157">
        <v>14.4</v>
      </c>
      <c r="I613" s="158"/>
      <c r="L613" s="154"/>
      <c r="M613" s="159"/>
      <c r="T613" s="160"/>
      <c r="AT613" s="155" t="s">
        <v>181</v>
      </c>
      <c r="AU613" s="155" t="s">
        <v>87</v>
      </c>
      <c r="AV613" s="12" t="s">
        <v>87</v>
      </c>
      <c r="AW613" s="12" t="s">
        <v>32</v>
      </c>
      <c r="AX613" s="12" t="s">
        <v>77</v>
      </c>
      <c r="AY613" s="155" t="s">
        <v>134</v>
      </c>
    </row>
    <row r="614" spans="2:65" s="12" customFormat="1" ht="11.25">
      <c r="B614" s="154"/>
      <c r="D614" s="145" t="s">
        <v>181</v>
      </c>
      <c r="E614" s="155" t="s">
        <v>1</v>
      </c>
      <c r="F614" s="156" t="s">
        <v>1251</v>
      </c>
      <c r="H614" s="157">
        <v>16.3</v>
      </c>
      <c r="I614" s="158"/>
      <c r="L614" s="154"/>
      <c r="M614" s="159"/>
      <c r="T614" s="160"/>
      <c r="AT614" s="155" t="s">
        <v>181</v>
      </c>
      <c r="AU614" s="155" t="s">
        <v>87</v>
      </c>
      <c r="AV614" s="12" t="s">
        <v>87</v>
      </c>
      <c r="AW614" s="12" t="s">
        <v>32</v>
      </c>
      <c r="AX614" s="12" t="s">
        <v>77</v>
      </c>
      <c r="AY614" s="155" t="s">
        <v>134</v>
      </c>
    </row>
    <row r="615" spans="2:65" s="12" customFormat="1" ht="11.25">
      <c r="B615" s="154"/>
      <c r="D615" s="145" t="s">
        <v>181</v>
      </c>
      <c r="E615" s="155" t="s">
        <v>1</v>
      </c>
      <c r="F615" s="156" t="s">
        <v>1252</v>
      </c>
      <c r="H615" s="157">
        <v>10.7</v>
      </c>
      <c r="I615" s="158"/>
      <c r="L615" s="154"/>
      <c r="M615" s="159"/>
      <c r="T615" s="160"/>
      <c r="AT615" s="155" t="s">
        <v>181</v>
      </c>
      <c r="AU615" s="155" t="s">
        <v>87</v>
      </c>
      <c r="AV615" s="12" t="s">
        <v>87</v>
      </c>
      <c r="AW615" s="12" t="s">
        <v>32</v>
      </c>
      <c r="AX615" s="12" t="s">
        <v>77</v>
      </c>
      <c r="AY615" s="155" t="s">
        <v>134</v>
      </c>
    </row>
    <row r="616" spans="2:65" s="12" customFormat="1" ht="11.25">
      <c r="B616" s="154"/>
      <c r="D616" s="145" t="s">
        <v>181</v>
      </c>
      <c r="E616" s="155" t="s">
        <v>1</v>
      </c>
      <c r="F616" s="156" t="s">
        <v>1253</v>
      </c>
      <c r="H616" s="157">
        <v>9.6999999999999993</v>
      </c>
      <c r="I616" s="158"/>
      <c r="L616" s="154"/>
      <c r="M616" s="159"/>
      <c r="T616" s="160"/>
      <c r="AT616" s="155" t="s">
        <v>181</v>
      </c>
      <c r="AU616" s="155" t="s">
        <v>87</v>
      </c>
      <c r="AV616" s="12" t="s">
        <v>87</v>
      </c>
      <c r="AW616" s="12" t="s">
        <v>32</v>
      </c>
      <c r="AX616" s="12" t="s">
        <v>77</v>
      </c>
      <c r="AY616" s="155" t="s">
        <v>134</v>
      </c>
    </row>
    <row r="617" spans="2:65" s="12" customFormat="1" ht="11.25">
      <c r="B617" s="154"/>
      <c r="D617" s="145" t="s">
        <v>181</v>
      </c>
      <c r="E617" s="155" t="s">
        <v>1</v>
      </c>
      <c r="F617" s="156" t="s">
        <v>1254</v>
      </c>
      <c r="H617" s="157">
        <v>4.3</v>
      </c>
      <c r="I617" s="158"/>
      <c r="L617" s="154"/>
      <c r="M617" s="159"/>
      <c r="T617" s="160"/>
      <c r="AT617" s="155" t="s">
        <v>181</v>
      </c>
      <c r="AU617" s="155" t="s">
        <v>87</v>
      </c>
      <c r="AV617" s="12" t="s">
        <v>87</v>
      </c>
      <c r="AW617" s="12" t="s">
        <v>32</v>
      </c>
      <c r="AX617" s="12" t="s">
        <v>77</v>
      </c>
      <c r="AY617" s="155" t="s">
        <v>134</v>
      </c>
    </row>
    <row r="618" spans="2:65" s="12" customFormat="1" ht="11.25">
      <c r="B618" s="154"/>
      <c r="D618" s="145" t="s">
        <v>181</v>
      </c>
      <c r="E618" s="155" t="s">
        <v>1</v>
      </c>
      <c r="F618" s="156" t="s">
        <v>1255</v>
      </c>
      <c r="H618" s="157">
        <v>4.0999999999999996</v>
      </c>
      <c r="I618" s="158"/>
      <c r="L618" s="154"/>
      <c r="M618" s="159"/>
      <c r="T618" s="160"/>
      <c r="AT618" s="155" t="s">
        <v>181</v>
      </c>
      <c r="AU618" s="155" t="s">
        <v>87</v>
      </c>
      <c r="AV618" s="12" t="s">
        <v>87</v>
      </c>
      <c r="AW618" s="12" t="s">
        <v>32</v>
      </c>
      <c r="AX618" s="12" t="s">
        <v>77</v>
      </c>
      <c r="AY618" s="155" t="s">
        <v>134</v>
      </c>
    </row>
    <row r="619" spans="2:65" s="13" customFormat="1" ht="11.25">
      <c r="B619" s="161"/>
      <c r="D619" s="145" t="s">
        <v>181</v>
      </c>
      <c r="E619" s="162" t="s">
        <v>1</v>
      </c>
      <c r="F619" s="163" t="s">
        <v>184</v>
      </c>
      <c r="H619" s="164">
        <v>102.69999999999999</v>
      </c>
      <c r="I619" s="165"/>
      <c r="L619" s="161"/>
      <c r="M619" s="166"/>
      <c r="T619" s="167"/>
      <c r="AT619" s="162" t="s">
        <v>181</v>
      </c>
      <c r="AU619" s="162" t="s">
        <v>87</v>
      </c>
      <c r="AV619" s="13" t="s">
        <v>155</v>
      </c>
      <c r="AW619" s="13" t="s">
        <v>32</v>
      </c>
      <c r="AX619" s="13" t="s">
        <v>85</v>
      </c>
      <c r="AY619" s="162" t="s">
        <v>134</v>
      </c>
    </row>
    <row r="620" spans="2:65" s="1" customFormat="1" ht="16.5" customHeight="1">
      <c r="B620" s="32"/>
      <c r="C620" s="174" t="s">
        <v>1256</v>
      </c>
      <c r="D620" s="174" t="s">
        <v>420</v>
      </c>
      <c r="E620" s="175" t="s">
        <v>1257</v>
      </c>
      <c r="F620" s="176" t="s">
        <v>1258</v>
      </c>
      <c r="G620" s="177" t="s">
        <v>169</v>
      </c>
      <c r="H620" s="178">
        <v>10.27</v>
      </c>
      <c r="I620" s="179"/>
      <c r="J620" s="180">
        <f>ROUND(I620*H620,2)</f>
        <v>0</v>
      </c>
      <c r="K620" s="176" t="s">
        <v>1</v>
      </c>
      <c r="L620" s="181"/>
      <c r="M620" s="182" t="s">
        <v>1</v>
      </c>
      <c r="N620" s="183" t="s">
        <v>42</v>
      </c>
      <c r="P620" s="141">
        <f>O620*H620</f>
        <v>0</v>
      </c>
      <c r="Q620" s="141">
        <v>2.1999999999999999E-2</v>
      </c>
      <c r="R620" s="141">
        <f>Q620*H620</f>
        <v>0.22593999999999997</v>
      </c>
      <c r="S620" s="141">
        <v>0</v>
      </c>
      <c r="T620" s="142">
        <f>S620*H620</f>
        <v>0</v>
      </c>
      <c r="AR620" s="143" t="s">
        <v>409</v>
      </c>
      <c r="AT620" s="143" t="s">
        <v>420</v>
      </c>
      <c r="AU620" s="143" t="s">
        <v>87</v>
      </c>
      <c r="AY620" s="17" t="s">
        <v>134</v>
      </c>
      <c r="BE620" s="144">
        <f>IF(N620="základní",J620,0)</f>
        <v>0</v>
      </c>
      <c r="BF620" s="144">
        <f>IF(N620="snížená",J620,0)</f>
        <v>0</v>
      </c>
      <c r="BG620" s="144">
        <f>IF(N620="zákl. přenesená",J620,0)</f>
        <v>0</v>
      </c>
      <c r="BH620" s="144">
        <f>IF(N620="sníž. přenesená",J620,0)</f>
        <v>0</v>
      </c>
      <c r="BI620" s="144">
        <f>IF(N620="nulová",J620,0)</f>
        <v>0</v>
      </c>
      <c r="BJ620" s="17" t="s">
        <v>85</v>
      </c>
      <c r="BK620" s="144">
        <f>ROUND(I620*H620,2)</f>
        <v>0</v>
      </c>
      <c r="BL620" s="17" t="s">
        <v>323</v>
      </c>
      <c r="BM620" s="143" t="s">
        <v>1259</v>
      </c>
    </row>
    <row r="621" spans="2:65" s="12" customFormat="1" ht="11.25">
      <c r="B621" s="154"/>
      <c r="D621" s="145" t="s">
        <v>181</v>
      </c>
      <c r="E621" s="155" t="s">
        <v>1</v>
      </c>
      <c r="F621" s="156" t="s">
        <v>1260</v>
      </c>
      <c r="H621" s="157">
        <v>10.27</v>
      </c>
      <c r="I621" s="158"/>
      <c r="L621" s="154"/>
      <c r="M621" s="159"/>
      <c r="T621" s="160"/>
      <c r="AT621" s="155" t="s">
        <v>181</v>
      </c>
      <c r="AU621" s="155" t="s">
        <v>87</v>
      </c>
      <c r="AV621" s="12" t="s">
        <v>87</v>
      </c>
      <c r="AW621" s="12" t="s">
        <v>32</v>
      </c>
      <c r="AX621" s="12" t="s">
        <v>85</v>
      </c>
      <c r="AY621" s="155" t="s">
        <v>134</v>
      </c>
    </row>
    <row r="622" spans="2:65" s="1" customFormat="1" ht="16.5" customHeight="1">
      <c r="B622" s="32"/>
      <c r="C622" s="132" t="s">
        <v>1261</v>
      </c>
      <c r="D622" s="132" t="s">
        <v>137</v>
      </c>
      <c r="E622" s="133" t="s">
        <v>1262</v>
      </c>
      <c r="F622" s="134" t="s">
        <v>1263</v>
      </c>
      <c r="G622" s="135" t="s">
        <v>169</v>
      </c>
      <c r="H622" s="136">
        <v>136</v>
      </c>
      <c r="I622" s="137"/>
      <c r="J622" s="138">
        <f>ROUND(I622*H622,2)</f>
        <v>0</v>
      </c>
      <c r="K622" s="134" t="s">
        <v>1</v>
      </c>
      <c r="L622" s="32"/>
      <c r="M622" s="139" t="s">
        <v>1</v>
      </c>
      <c r="N622" s="140" t="s">
        <v>42</v>
      </c>
      <c r="P622" s="141">
        <f>O622*H622</f>
        <v>0</v>
      </c>
      <c r="Q622" s="141">
        <v>5.9500000000000004E-3</v>
      </c>
      <c r="R622" s="141">
        <f>Q622*H622</f>
        <v>0.80920000000000003</v>
      </c>
      <c r="S622" s="141">
        <v>0</v>
      </c>
      <c r="T622" s="142">
        <f>S622*H622</f>
        <v>0</v>
      </c>
      <c r="AR622" s="143" t="s">
        <v>323</v>
      </c>
      <c r="AT622" s="143" t="s">
        <v>137</v>
      </c>
      <c r="AU622" s="143" t="s">
        <v>87</v>
      </c>
      <c r="AY622" s="17" t="s">
        <v>134</v>
      </c>
      <c r="BE622" s="144">
        <f>IF(N622="základní",J622,0)</f>
        <v>0</v>
      </c>
      <c r="BF622" s="144">
        <f>IF(N622="snížená",J622,0)</f>
        <v>0</v>
      </c>
      <c r="BG622" s="144">
        <f>IF(N622="zákl. přenesená",J622,0)</f>
        <v>0</v>
      </c>
      <c r="BH622" s="144">
        <f>IF(N622="sníž. přenesená",J622,0)</f>
        <v>0</v>
      </c>
      <c r="BI622" s="144">
        <f>IF(N622="nulová",J622,0)</f>
        <v>0</v>
      </c>
      <c r="BJ622" s="17" t="s">
        <v>85</v>
      </c>
      <c r="BK622" s="144">
        <f>ROUND(I622*H622,2)</f>
        <v>0</v>
      </c>
      <c r="BL622" s="17" t="s">
        <v>323</v>
      </c>
      <c r="BM622" s="143" t="s">
        <v>1264</v>
      </c>
    </row>
    <row r="623" spans="2:65" s="12" customFormat="1" ht="11.25">
      <c r="B623" s="154"/>
      <c r="D623" s="145" t="s">
        <v>181</v>
      </c>
      <c r="E623" s="155" t="s">
        <v>1</v>
      </c>
      <c r="F623" s="156" t="s">
        <v>1265</v>
      </c>
      <c r="H623" s="157">
        <v>136</v>
      </c>
      <c r="I623" s="158"/>
      <c r="L623" s="154"/>
      <c r="M623" s="159"/>
      <c r="T623" s="160"/>
      <c r="AT623" s="155" t="s">
        <v>181</v>
      </c>
      <c r="AU623" s="155" t="s">
        <v>87</v>
      </c>
      <c r="AV623" s="12" t="s">
        <v>87</v>
      </c>
      <c r="AW623" s="12" t="s">
        <v>32</v>
      </c>
      <c r="AX623" s="12" t="s">
        <v>85</v>
      </c>
      <c r="AY623" s="155" t="s">
        <v>134</v>
      </c>
    </row>
    <row r="624" spans="2:65" s="1" customFormat="1" ht="16.5" customHeight="1">
      <c r="B624" s="32"/>
      <c r="C624" s="174" t="s">
        <v>1266</v>
      </c>
      <c r="D624" s="174" t="s">
        <v>420</v>
      </c>
      <c r="E624" s="175" t="s">
        <v>1257</v>
      </c>
      <c r="F624" s="176" t="s">
        <v>1258</v>
      </c>
      <c r="G624" s="177" t="s">
        <v>169</v>
      </c>
      <c r="H624" s="178">
        <v>111.43</v>
      </c>
      <c r="I624" s="179"/>
      <c r="J624" s="180">
        <f>ROUND(I624*H624,2)</f>
        <v>0</v>
      </c>
      <c r="K624" s="176" t="s">
        <v>1</v>
      </c>
      <c r="L624" s="181"/>
      <c r="M624" s="182" t="s">
        <v>1</v>
      </c>
      <c r="N624" s="183" t="s">
        <v>42</v>
      </c>
      <c r="P624" s="141">
        <f>O624*H624</f>
        <v>0</v>
      </c>
      <c r="Q624" s="141">
        <v>2.1999999999999999E-2</v>
      </c>
      <c r="R624" s="141">
        <f>Q624*H624</f>
        <v>2.45146</v>
      </c>
      <c r="S624" s="141">
        <v>0</v>
      </c>
      <c r="T624" s="142">
        <f>S624*H624</f>
        <v>0</v>
      </c>
      <c r="AR624" s="143" t="s">
        <v>409</v>
      </c>
      <c r="AT624" s="143" t="s">
        <v>420</v>
      </c>
      <c r="AU624" s="143" t="s">
        <v>87</v>
      </c>
      <c r="AY624" s="17" t="s">
        <v>134</v>
      </c>
      <c r="BE624" s="144">
        <f>IF(N624="základní",J624,0)</f>
        <v>0</v>
      </c>
      <c r="BF624" s="144">
        <f>IF(N624="snížená",J624,0)</f>
        <v>0</v>
      </c>
      <c r="BG624" s="144">
        <f>IF(N624="zákl. přenesená",J624,0)</f>
        <v>0</v>
      </c>
      <c r="BH624" s="144">
        <f>IF(N624="sníž. přenesená",J624,0)</f>
        <v>0</v>
      </c>
      <c r="BI624" s="144">
        <f>IF(N624="nulová",J624,0)</f>
        <v>0</v>
      </c>
      <c r="BJ624" s="17" t="s">
        <v>85</v>
      </c>
      <c r="BK624" s="144">
        <f>ROUND(I624*H624,2)</f>
        <v>0</v>
      </c>
      <c r="BL624" s="17" t="s">
        <v>323</v>
      </c>
      <c r="BM624" s="143" t="s">
        <v>1267</v>
      </c>
    </row>
    <row r="625" spans="2:65" s="12" customFormat="1" ht="11.25">
      <c r="B625" s="154"/>
      <c r="D625" s="145" t="s">
        <v>181</v>
      </c>
      <c r="E625" s="155" t="s">
        <v>1</v>
      </c>
      <c r="F625" s="156" t="s">
        <v>1268</v>
      </c>
      <c r="H625" s="157">
        <v>111.43</v>
      </c>
      <c r="I625" s="158"/>
      <c r="L625" s="154"/>
      <c r="M625" s="159"/>
      <c r="T625" s="160"/>
      <c r="AT625" s="155" t="s">
        <v>181</v>
      </c>
      <c r="AU625" s="155" t="s">
        <v>87</v>
      </c>
      <c r="AV625" s="12" t="s">
        <v>87</v>
      </c>
      <c r="AW625" s="12" t="s">
        <v>32</v>
      </c>
      <c r="AX625" s="12" t="s">
        <v>85</v>
      </c>
      <c r="AY625" s="155" t="s">
        <v>134</v>
      </c>
    </row>
    <row r="626" spans="2:65" s="1" customFormat="1" ht="16.5" customHeight="1">
      <c r="B626" s="32"/>
      <c r="C626" s="174" t="s">
        <v>1269</v>
      </c>
      <c r="D626" s="174" t="s">
        <v>420</v>
      </c>
      <c r="E626" s="175" t="s">
        <v>1270</v>
      </c>
      <c r="F626" s="176" t="s">
        <v>1271</v>
      </c>
      <c r="G626" s="177" t="s">
        <v>169</v>
      </c>
      <c r="H626" s="178">
        <v>38.17</v>
      </c>
      <c r="I626" s="179"/>
      <c r="J626" s="180">
        <f>ROUND(I626*H626,2)</f>
        <v>0</v>
      </c>
      <c r="K626" s="176" t="s">
        <v>1</v>
      </c>
      <c r="L626" s="181"/>
      <c r="M626" s="182" t="s">
        <v>1</v>
      </c>
      <c r="N626" s="183" t="s">
        <v>42</v>
      </c>
      <c r="P626" s="141">
        <f>O626*H626</f>
        <v>0</v>
      </c>
      <c r="Q626" s="141">
        <v>2.1999999999999999E-2</v>
      </c>
      <c r="R626" s="141">
        <f>Q626*H626</f>
        <v>0.83974000000000004</v>
      </c>
      <c r="S626" s="141">
        <v>0</v>
      </c>
      <c r="T626" s="142">
        <f>S626*H626</f>
        <v>0</v>
      </c>
      <c r="AR626" s="143" t="s">
        <v>409</v>
      </c>
      <c r="AT626" s="143" t="s">
        <v>420</v>
      </c>
      <c r="AU626" s="143" t="s">
        <v>87</v>
      </c>
      <c r="AY626" s="17" t="s">
        <v>134</v>
      </c>
      <c r="BE626" s="144">
        <f>IF(N626="základní",J626,0)</f>
        <v>0</v>
      </c>
      <c r="BF626" s="144">
        <f>IF(N626="snížená",J626,0)</f>
        <v>0</v>
      </c>
      <c r="BG626" s="144">
        <f>IF(N626="zákl. přenesená",J626,0)</f>
        <v>0</v>
      </c>
      <c r="BH626" s="144">
        <f>IF(N626="sníž. přenesená",J626,0)</f>
        <v>0</v>
      </c>
      <c r="BI626" s="144">
        <f>IF(N626="nulová",J626,0)</f>
        <v>0</v>
      </c>
      <c r="BJ626" s="17" t="s">
        <v>85</v>
      </c>
      <c r="BK626" s="144">
        <f>ROUND(I626*H626,2)</f>
        <v>0</v>
      </c>
      <c r="BL626" s="17" t="s">
        <v>323</v>
      </c>
      <c r="BM626" s="143" t="s">
        <v>1272</v>
      </c>
    </row>
    <row r="627" spans="2:65" s="12" customFormat="1" ht="11.25">
      <c r="B627" s="154"/>
      <c r="D627" s="145" t="s">
        <v>181</v>
      </c>
      <c r="F627" s="156" t="s">
        <v>1273</v>
      </c>
      <c r="H627" s="157">
        <v>38.17</v>
      </c>
      <c r="I627" s="158"/>
      <c r="L627" s="154"/>
      <c r="M627" s="159"/>
      <c r="T627" s="160"/>
      <c r="AT627" s="155" t="s">
        <v>181</v>
      </c>
      <c r="AU627" s="155" t="s">
        <v>87</v>
      </c>
      <c r="AV627" s="12" t="s">
        <v>87</v>
      </c>
      <c r="AW627" s="12" t="s">
        <v>4</v>
      </c>
      <c r="AX627" s="12" t="s">
        <v>85</v>
      </c>
      <c r="AY627" s="155" t="s">
        <v>134</v>
      </c>
    </row>
    <row r="628" spans="2:65" s="1" customFormat="1" ht="16.5" customHeight="1">
      <c r="B628" s="32"/>
      <c r="C628" s="132" t="s">
        <v>1274</v>
      </c>
      <c r="D628" s="132" t="s">
        <v>137</v>
      </c>
      <c r="E628" s="133" t="s">
        <v>1275</v>
      </c>
      <c r="F628" s="134" t="s">
        <v>1276</v>
      </c>
      <c r="G628" s="135" t="s">
        <v>719</v>
      </c>
      <c r="H628" s="191"/>
      <c r="I628" s="137"/>
      <c r="J628" s="138">
        <f>ROUND(I628*H628,2)</f>
        <v>0</v>
      </c>
      <c r="K628" s="134" t="s">
        <v>170</v>
      </c>
      <c r="L628" s="32"/>
      <c r="M628" s="139" t="s">
        <v>1</v>
      </c>
      <c r="N628" s="140" t="s">
        <v>42</v>
      </c>
      <c r="P628" s="141">
        <f>O628*H628</f>
        <v>0</v>
      </c>
      <c r="Q628" s="141">
        <v>0</v>
      </c>
      <c r="R628" s="141">
        <f>Q628*H628</f>
        <v>0</v>
      </c>
      <c r="S628" s="141">
        <v>0</v>
      </c>
      <c r="T628" s="142">
        <f>S628*H628</f>
        <v>0</v>
      </c>
      <c r="AR628" s="143" t="s">
        <v>323</v>
      </c>
      <c r="AT628" s="143" t="s">
        <v>137</v>
      </c>
      <c r="AU628" s="143" t="s">
        <v>87</v>
      </c>
      <c r="AY628" s="17" t="s">
        <v>134</v>
      </c>
      <c r="BE628" s="144">
        <f>IF(N628="základní",J628,0)</f>
        <v>0</v>
      </c>
      <c r="BF628" s="144">
        <f>IF(N628="snížená",J628,0)</f>
        <v>0</v>
      </c>
      <c r="BG628" s="144">
        <f>IF(N628="zákl. přenesená",J628,0)</f>
        <v>0</v>
      </c>
      <c r="BH628" s="144">
        <f>IF(N628="sníž. přenesená",J628,0)</f>
        <v>0</v>
      </c>
      <c r="BI628" s="144">
        <f>IF(N628="nulová",J628,0)</f>
        <v>0</v>
      </c>
      <c r="BJ628" s="17" t="s">
        <v>85</v>
      </c>
      <c r="BK628" s="144">
        <f>ROUND(I628*H628,2)</f>
        <v>0</v>
      </c>
      <c r="BL628" s="17" t="s">
        <v>323</v>
      </c>
      <c r="BM628" s="143" t="s">
        <v>1277</v>
      </c>
    </row>
    <row r="629" spans="2:65" s="11" customFormat="1" ht="22.9" customHeight="1">
      <c r="B629" s="120"/>
      <c r="D629" s="121" t="s">
        <v>76</v>
      </c>
      <c r="E629" s="130" t="s">
        <v>1278</v>
      </c>
      <c r="F629" s="130" t="s">
        <v>1279</v>
      </c>
      <c r="I629" s="123"/>
      <c r="J629" s="131">
        <f>BK629</f>
        <v>0</v>
      </c>
      <c r="L629" s="120"/>
      <c r="M629" s="125"/>
      <c r="P629" s="126">
        <f>SUM(P630:P643)</f>
        <v>0</v>
      </c>
      <c r="R629" s="126">
        <f>SUM(R630:R643)</f>
        <v>2.8015839999999996</v>
      </c>
      <c r="T629" s="127">
        <f>SUM(T630:T643)</f>
        <v>0</v>
      </c>
      <c r="AR629" s="121" t="s">
        <v>87</v>
      </c>
      <c r="AT629" s="128" t="s">
        <v>76</v>
      </c>
      <c r="AU629" s="128" t="s">
        <v>85</v>
      </c>
      <c r="AY629" s="121" t="s">
        <v>134</v>
      </c>
      <c r="BK629" s="129">
        <f>SUM(BK630:BK643)</f>
        <v>0</v>
      </c>
    </row>
    <row r="630" spans="2:65" s="1" customFormat="1" ht="16.5" customHeight="1">
      <c r="B630" s="32"/>
      <c r="C630" s="132" t="s">
        <v>1280</v>
      </c>
      <c r="D630" s="132" t="s">
        <v>137</v>
      </c>
      <c r="E630" s="133" t="s">
        <v>1281</v>
      </c>
      <c r="F630" s="134" t="s">
        <v>1282</v>
      </c>
      <c r="G630" s="135" t="s">
        <v>169</v>
      </c>
      <c r="H630" s="136">
        <v>99.52</v>
      </c>
      <c r="I630" s="137"/>
      <c r="J630" s="138">
        <f>ROUND(I630*H630,2)</f>
        <v>0</v>
      </c>
      <c r="K630" s="134" t="s">
        <v>1</v>
      </c>
      <c r="L630" s="32"/>
      <c r="M630" s="139" t="s">
        <v>1</v>
      </c>
      <c r="N630" s="140" t="s">
        <v>42</v>
      </c>
      <c r="P630" s="141">
        <f>O630*H630</f>
        <v>0</v>
      </c>
      <c r="Q630" s="141">
        <v>5.9500000000000004E-3</v>
      </c>
      <c r="R630" s="141">
        <f>Q630*H630</f>
        <v>0.592144</v>
      </c>
      <c r="S630" s="141">
        <v>0</v>
      </c>
      <c r="T630" s="142">
        <f>S630*H630</f>
        <v>0</v>
      </c>
      <c r="AR630" s="143" t="s">
        <v>323</v>
      </c>
      <c r="AT630" s="143" t="s">
        <v>137</v>
      </c>
      <c r="AU630" s="143" t="s">
        <v>87</v>
      </c>
      <c r="AY630" s="17" t="s">
        <v>134</v>
      </c>
      <c r="BE630" s="144">
        <f>IF(N630="základní",J630,0)</f>
        <v>0</v>
      </c>
      <c r="BF630" s="144">
        <f>IF(N630="snížená",J630,0)</f>
        <v>0</v>
      </c>
      <c r="BG630" s="144">
        <f>IF(N630="zákl. přenesená",J630,0)</f>
        <v>0</v>
      </c>
      <c r="BH630" s="144">
        <f>IF(N630="sníž. přenesená",J630,0)</f>
        <v>0</v>
      </c>
      <c r="BI630" s="144">
        <f>IF(N630="nulová",J630,0)</f>
        <v>0</v>
      </c>
      <c r="BJ630" s="17" t="s">
        <v>85</v>
      </c>
      <c r="BK630" s="144">
        <f>ROUND(I630*H630,2)</f>
        <v>0</v>
      </c>
      <c r="BL630" s="17" t="s">
        <v>323</v>
      </c>
      <c r="BM630" s="143" t="s">
        <v>1283</v>
      </c>
    </row>
    <row r="631" spans="2:65" s="12" customFormat="1" ht="11.25">
      <c r="B631" s="154"/>
      <c r="D631" s="145" t="s">
        <v>181</v>
      </c>
      <c r="E631" s="155" t="s">
        <v>1</v>
      </c>
      <c r="F631" s="156" t="s">
        <v>1284</v>
      </c>
      <c r="H631" s="157">
        <v>3.75</v>
      </c>
      <c r="I631" s="158"/>
      <c r="L631" s="154"/>
      <c r="M631" s="159"/>
      <c r="T631" s="160"/>
      <c r="AT631" s="155" t="s">
        <v>181</v>
      </c>
      <c r="AU631" s="155" t="s">
        <v>87</v>
      </c>
      <c r="AV631" s="12" t="s">
        <v>87</v>
      </c>
      <c r="AW631" s="12" t="s">
        <v>32</v>
      </c>
      <c r="AX631" s="12" t="s">
        <v>77</v>
      </c>
      <c r="AY631" s="155" t="s">
        <v>134</v>
      </c>
    </row>
    <row r="632" spans="2:65" s="12" customFormat="1" ht="11.25">
      <c r="B632" s="154"/>
      <c r="D632" s="145" t="s">
        <v>181</v>
      </c>
      <c r="E632" s="155" t="s">
        <v>1</v>
      </c>
      <c r="F632" s="156" t="s">
        <v>1285</v>
      </c>
      <c r="H632" s="157">
        <v>10.56</v>
      </c>
      <c r="I632" s="158"/>
      <c r="L632" s="154"/>
      <c r="M632" s="159"/>
      <c r="T632" s="160"/>
      <c r="AT632" s="155" t="s">
        <v>181</v>
      </c>
      <c r="AU632" s="155" t="s">
        <v>87</v>
      </c>
      <c r="AV632" s="12" t="s">
        <v>87</v>
      </c>
      <c r="AW632" s="12" t="s">
        <v>32</v>
      </c>
      <c r="AX632" s="12" t="s">
        <v>77</v>
      </c>
      <c r="AY632" s="155" t="s">
        <v>134</v>
      </c>
    </row>
    <row r="633" spans="2:65" s="12" customFormat="1" ht="11.25">
      <c r="B633" s="154"/>
      <c r="D633" s="145" t="s">
        <v>181</v>
      </c>
      <c r="E633" s="155" t="s">
        <v>1</v>
      </c>
      <c r="F633" s="156" t="s">
        <v>1286</v>
      </c>
      <c r="H633" s="157">
        <v>20.5</v>
      </c>
      <c r="I633" s="158"/>
      <c r="L633" s="154"/>
      <c r="M633" s="159"/>
      <c r="T633" s="160"/>
      <c r="AT633" s="155" t="s">
        <v>181</v>
      </c>
      <c r="AU633" s="155" t="s">
        <v>87</v>
      </c>
      <c r="AV633" s="12" t="s">
        <v>87</v>
      </c>
      <c r="AW633" s="12" t="s">
        <v>32</v>
      </c>
      <c r="AX633" s="12" t="s">
        <v>77</v>
      </c>
      <c r="AY633" s="155" t="s">
        <v>134</v>
      </c>
    </row>
    <row r="634" spans="2:65" s="12" customFormat="1" ht="11.25">
      <c r="B634" s="154"/>
      <c r="D634" s="145" t="s">
        <v>181</v>
      </c>
      <c r="E634" s="155" t="s">
        <v>1</v>
      </c>
      <c r="F634" s="156" t="s">
        <v>1287</v>
      </c>
      <c r="H634" s="157">
        <v>24.75</v>
      </c>
      <c r="I634" s="158"/>
      <c r="L634" s="154"/>
      <c r="M634" s="159"/>
      <c r="T634" s="160"/>
      <c r="AT634" s="155" t="s">
        <v>181</v>
      </c>
      <c r="AU634" s="155" t="s">
        <v>87</v>
      </c>
      <c r="AV634" s="12" t="s">
        <v>87</v>
      </c>
      <c r="AW634" s="12" t="s">
        <v>32</v>
      </c>
      <c r="AX634" s="12" t="s">
        <v>77</v>
      </c>
      <c r="AY634" s="155" t="s">
        <v>134</v>
      </c>
    </row>
    <row r="635" spans="2:65" s="12" customFormat="1" ht="11.25">
      <c r="B635" s="154"/>
      <c r="D635" s="145" t="s">
        <v>181</v>
      </c>
      <c r="E635" s="155" t="s">
        <v>1</v>
      </c>
      <c r="F635" s="156" t="s">
        <v>1288</v>
      </c>
      <c r="H635" s="157">
        <v>3.48</v>
      </c>
      <c r="I635" s="158"/>
      <c r="L635" s="154"/>
      <c r="M635" s="159"/>
      <c r="T635" s="160"/>
      <c r="AT635" s="155" t="s">
        <v>181</v>
      </c>
      <c r="AU635" s="155" t="s">
        <v>87</v>
      </c>
      <c r="AV635" s="12" t="s">
        <v>87</v>
      </c>
      <c r="AW635" s="12" t="s">
        <v>32</v>
      </c>
      <c r="AX635" s="12" t="s">
        <v>77</v>
      </c>
      <c r="AY635" s="155" t="s">
        <v>134</v>
      </c>
    </row>
    <row r="636" spans="2:65" s="12" customFormat="1" ht="11.25">
      <c r="B636" s="154"/>
      <c r="D636" s="145" t="s">
        <v>181</v>
      </c>
      <c r="E636" s="155" t="s">
        <v>1</v>
      </c>
      <c r="F636" s="156" t="s">
        <v>1289</v>
      </c>
      <c r="H636" s="157">
        <v>7.95</v>
      </c>
      <c r="I636" s="158"/>
      <c r="L636" s="154"/>
      <c r="M636" s="159"/>
      <c r="T636" s="160"/>
      <c r="AT636" s="155" t="s">
        <v>181</v>
      </c>
      <c r="AU636" s="155" t="s">
        <v>87</v>
      </c>
      <c r="AV636" s="12" t="s">
        <v>87</v>
      </c>
      <c r="AW636" s="12" t="s">
        <v>32</v>
      </c>
      <c r="AX636" s="12" t="s">
        <v>77</v>
      </c>
      <c r="AY636" s="155" t="s">
        <v>134</v>
      </c>
    </row>
    <row r="637" spans="2:65" s="12" customFormat="1" ht="11.25">
      <c r="B637" s="154"/>
      <c r="D637" s="145" t="s">
        <v>181</v>
      </c>
      <c r="E637" s="155" t="s">
        <v>1</v>
      </c>
      <c r="F637" s="156" t="s">
        <v>1290</v>
      </c>
      <c r="H637" s="157">
        <v>10.98</v>
      </c>
      <c r="I637" s="158"/>
      <c r="L637" s="154"/>
      <c r="M637" s="159"/>
      <c r="T637" s="160"/>
      <c r="AT637" s="155" t="s">
        <v>181</v>
      </c>
      <c r="AU637" s="155" t="s">
        <v>87</v>
      </c>
      <c r="AV637" s="12" t="s">
        <v>87</v>
      </c>
      <c r="AW637" s="12" t="s">
        <v>32</v>
      </c>
      <c r="AX637" s="12" t="s">
        <v>77</v>
      </c>
      <c r="AY637" s="155" t="s">
        <v>134</v>
      </c>
    </row>
    <row r="638" spans="2:65" s="12" customFormat="1" ht="11.25">
      <c r="B638" s="154"/>
      <c r="D638" s="145" t="s">
        <v>181</v>
      </c>
      <c r="E638" s="155" t="s">
        <v>1</v>
      </c>
      <c r="F638" s="156" t="s">
        <v>1291</v>
      </c>
      <c r="H638" s="157">
        <v>17.55</v>
      </c>
      <c r="I638" s="158"/>
      <c r="L638" s="154"/>
      <c r="M638" s="159"/>
      <c r="T638" s="160"/>
      <c r="AT638" s="155" t="s">
        <v>181</v>
      </c>
      <c r="AU638" s="155" t="s">
        <v>87</v>
      </c>
      <c r="AV638" s="12" t="s">
        <v>87</v>
      </c>
      <c r="AW638" s="12" t="s">
        <v>32</v>
      </c>
      <c r="AX638" s="12" t="s">
        <v>77</v>
      </c>
      <c r="AY638" s="155" t="s">
        <v>134</v>
      </c>
    </row>
    <row r="639" spans="2:65" s="13" customFormat="1" ht="11.25">
      <c r="B639" s="161"/>
      <c r="D639" s="145" t="s">
        <v>181</v>
      </c>
      <c r="E639" s="162" t="s">
        <v>1</v>
      </c>
      <c r="F639" s="163" t="s">
        <v>184</v>
      </c>
      <c r="H639" s="164">
        <v>99.52</v>
      </c>
      <c r="I639" s="165"/>
      <c r="L639" s="161"/>
      <c r="M639" s="166"/>
      <c r="T639" s="167"/>
      <c r="AT639" s="162" t="s">
        <v>181</v>
      </c>
      <c r="AU639" s="162" t="s">
        <v>87</v>
      </c>
      <c r="AV639" s="13" t="s">
        <v>155</v>
      </c>
      <c r="AW639" s="13" t="s">
        <v>32</v>
      </c>
      <c r="AX639" s="13" t="s">
        <v>85</v>
      </c>
      <c r="AY639" s="162" t="s">
        <v>134</v>
      </c>
    </row>
    <row r="640" spans="2:65" s="1" customFormat="1" ht="16.5" customHeight="1">
      <c r="B640" s="32"/>
      <c r="C640" s="174" t="s">
        <v>1292</v>
      </c>
      <c r="D640" s="174" t="s">
        <v>420</v>
      </c>
      <c r="E640" s="175" t="s">
        <v>1293</v>
      </c>
      <c r="F640" s="176" t="s">
        <v>1294</v>
      </c>
      <c r="G640" s="177" t="s">
        <v>169</v>
      </c>
      <c r="H640" s="178">
        <v>109.47199999999999</v>
      </c>
      <c r="I640" s="179"/>
      <c r="J640" s="180">
        <f>ROUND(I640*H640,2)</f>
        <v>0</v>
      </c>
      <c r="K640" s="176" t="s">
        <v>1</v>
      </c>
      <c r="L640" s="181"/>
      <c r="M640" s="182" t="s">
        <v>1</v>
      </c>
      <c r="N640" s="183" t="s">
        <v>42</v>
      </c>
      <c r="P640" s="141">
        <f>O640*H640</f>
        <v>0</v>
      </c>
      <c r="Q640" s="141">
        <v>0.02</v>
      </c>
      <c r="R640" s="141">
        <f>Q640*H640</f>
        <v>2.1894399999999998</v>
      </c>
      <c r="S640" s="141">
        <v>0</v>
      </c>
      <c r="T640" s="142">
        <f>S640*H640</f>
        <v>0</v>
      </c>
      <c r="AR640" s="143" t="s">
        <v>409</v>
      </c>
      <c r="AT640" s="143" t="s">
        <v>420</v>
      </c>
      <c r="AU640" s="143" t="s">
        <v>87</v>
      </c>
      <c r="AY640" s="17" t="s">
        <v>134</v>
      </c>
      <c r="BE640" s="144">
        <f>IF(N640="základní",J640,0)</f>
        <v>0</v>
      </c>
      <c r="BF640" s="144">
        <f>IF(N640="snížená",J640,0)</f>
        <v>0</v>
      </c>
      <c r="BG640" s="144">
        <f>IF(N640="zákl. přenesená",J640,0)</f>
        <v>0</v>
      </c>
      <c r="BH640" s="144">
        <f>IF(N640="sníž. přenesená",J640,0)</f>
        <v>0</v>
      </c>
      <c r="BI640" s="144">
        <f>IF(N640="nulová",J640,0)</f>
        <v>0</v>
      </c>
      <c r="BJ640" s="17" t="s">
        <v>85</v>
      </c>
      <c r="BK640" s="144">
        <f>ROUND(I640*H640,2)</f>
        <v>0</v>
      </c>
      <c r="BL640" s="17" t="s">
        <v>323</v>
      </c>
      <c r="BM640" s="143" t="s">
        <v>1295</v>
      </c>
    </row>
    <row r="641" spans="2:65" s="12" customFormat="1" ht="11.25">
      <c r="B641" s="154"/>
      <c r="D641" s="145" t="s">
        <v>181</v>
      </c>
      <c r="F641" s="156" t="s">
        <v>1296</v>
      </c>
      <c r="H641" s="157">
        <v>109.47199999999999</v>
      </c>
      <c r="I641" s="158"/>
      <c r="L641" s="154"/>
      <c r="M641" s="159"/>
      <c r="T641" s="160"/>
      <c r="AT641" s="155" t="s">
        <v>181</v>
      </c>
      <c r="AU641" s="155" t="s">
        <v>87</v>
      </c>
      <c r="AV641" s="12" t="s">
        <v>87</v>
      </c>
      <c r="AW641" s="12" t="s">
        <v>4</v>
      </c>
      <c r="AX641" s="12" t="s">
        <v>85</v>
      </c>
      <c r="AY641" s="155" t="s">
        <v>134</v>
      </c>
    </row>
    <row r="642" spans="2:65" s="1" customFormat="1" ht="16.5" customHeight="1">
      <c r="B642" s="32"/>
      <c r="C642" s="174" t="s">
        <v>1297</v>
      </c>
      <c r="D642" s="174" t="s">
        <v>420</v>
      </c>
      <c r="E642" s="175" t="s">
        <v>1298</v>
      </c>
      <c r="F642" s="176" t="s">
        <v>1299</v>
      </c>
      <c r="G642" s="177" t="s">
        <v>139</v>
      </c>
      <c r="H642" s="178">
        <v>1</v>
      </c>
      <c r="I642" s="179"/>
      <c r="J642" s="180">
        <f>ROUND(I642*H642,2)</f>
        <v>0</v>
      </c>
      <c r="K642" s="176" t="s">
        <v>1</v>
      </c>
      <c r="L642" s="181"/>
      <c r="M642" s="182" t="s">
        <v>1</v>
      </c>
      <c r="N642" s="183" t="s">
        <v>42</v>
      </c>
      <c r="P642" s="141">
        <f>O642*H642</f>
        <v>0</v>
      </c>
      <c r="Q642" s="141">
        <v>0.02</v>
      </c>
      <c r="R642" s="141">
        <f>Q642*H642</f>
        <v>0.02</v>
      </c>
      <c r="S642" s="141">
        <v>0</v>
      </c>
      <c r="T642" s="142">
        <f>S642*H642</f>
        <v>0</v>
      </c>
      <c r="AR642" s="143" t="s">
        <v>409</v>
      </c>
      <c r="AT642" s="143" t="s">
        <v>420</v>
      </c>
      <c r="AU642" s="143" t="s">
        <v>87</v>
      </c>
      <c r="AY642" s="17" t="s">
        <v>134</v>
      </c>
      <c r="BE642" s="144">
        <f>IF(N642="základní",J642,0)</f>
        <v>0</v>
      </c>
      <c r="BF642" s="144">
        <f>IF(N642="snížená",J642,0)</f>
        <v>0</v>
      </c>
      <c r="BG642" s="144">
        <f>IF(N642="zákl. přenesená",J642,0)</f>
        <v>0</v>
      </c>
      <c r="BH642" s="144">
        <f>IF(N642="sníž. přenesená",J642,0)</f>
        <v>0</v>
      </c>
      <c r="BI642" s="144">
        <f>IF(N642="nulová",J642,0)</f>
        <v>0</v>
      </c>
      <c r="BJ642" s="17" t="s">
        <v>85</v>
      </c>
      <c r="BK642" s="144">
        <f>ROUND(I642*H642,2)</f>
        <v>0</v>
      </c>
      <c r="BL642" s="17" t="s">
        <v>323</v>
      </c>
      <c r="BM642" s="143" t="s">
        <v>1300</v>
      </c>
    </row>
    <row r="643" spans="2:65" s="1" customFormat="1" ht="16.5" customHeight="1">
      <c r="B643" s="32"/>
      <c r="C643" s="132" t="s">
        <v>1301</v>
      </c>
      <c r="D643" s="132" t="s">
        <v>137</v>
      </c>
      <c r="E643" s="133" t="s">
        <v>1302</v>
      </c>
      <c r="F643" s="134" t="s">
        <v>1303</v>
      </c>
      <c r="G643" s="135" t="s">
        <v>719</v>
      </c>
      <c r="H643" s="191"/>
      <c r="I643" s="137"/>
      <c r="J643" s="138">
        <f>ROUND(I643*H643,2)</f>
        <v>0</v>
      </c>
      <c r="K643" s="134" t="s">
        <v>170</v>
      </c>
      <c r="L643" s="32"/>
      <c r="M643" s="139" t="s">
        <v>1</v>
      </c>
      <c r="N643" s="140" t="s">
        <v>42</v>
      </c>
      <c r="P643" s="141">
        <f>O643*H643</f>
        <v>0</v>
      </c>
      <c r="Q643" s="141">
        <v>0</v>
      </c>
      <c r="R643" s="141">
        <f>Q643*H643</f>
        <v>0</v>
      </c>
      <c r="S643" s="141">
        <v>0</v>
      </c>
      <c r="T643" s="142">
        <f>S643*H643</f>
        <v>0</v>
      </c>
      <c r="AR643" s="143" t="s">
        <v>323</v>
      </c>
      <c r="AT643" s="143" t="s">
        <v>137</v>
      </c>
      <c r="AU643" s="143" t="s">
        <v>87</v>
      </c>
      <c r="AY643" s="17" t="s">
        <v>134</v>
      </c>
      <c r="BE643" s="144">
        <f>IF(N643="základní",J643,0)</f>
        <v>0</v>
      </c>
      <c r="BF643" s="144">
        <f>IF(N643="snížená",J643,0)</f>
        <v>0</v>
      </c>
      <c r="BG643" s="144">
        <f>IF(N643="zákl. přenesená",J643,0)</f>
        <v>0</v>
      </c>
      <c r="BH643" s="144">
        <f>IF(N643="sníž. přenesená",J643,0)</f>
        <v>0</v>
      </c>
      <c r="BI643" s="144">
        <f>IF(N643="nulová",J643,0)</f>
        <v>0</v>
      </c>
      <c r="BJ643" s="17" t="s">
        <v>85</v>
      </c>
      <c r="BK643" s="144">
        <f>ROUND(I643*H643,2)</f>
        <v>0</v>
      </c>
      <c r="BL643" s="17" t="s">
        <v>323</v>
      </c>
      <c r="BM643" s="143" t="s">
        <v>1304</v>
      </c>
    </row>
    <row r="644" spans="2:65" s="11" customFormat="1" ht="22.9" customHeight="1">
      <c r="B644" s="120"/>
      <c r="D644" s="121" t="s">
        <v>76</v>
      </c>
      <c r="E644" s="130" t="s">
        <v>1305</v>
      </c>
      <c r="F644" s="130" t="s">
        <v>1306</v>
      </c>
      <c r="I644" s="123"/>
      <c r="J644" s="131">
        <f>BK644</f>
        <v>0</v>
      </c>
      <c r="L644" s="120"/>
      <c r="M644" s="125"/>
      <c r="P644" s="126">
        <f>SUM(P645:P653)</f>
        <v>0</v>
      </c>
      <c r="R644" s="126">
        <f>SUM(R645:R653)</f>
        <v>4.4176800000000007</v>
      </c>
      <c r="T644" s="127">
        <f>SUM(T645:T653)</f>
        <v>0</v>
      </c>
      <c r="AR644" s="121" t="s">
        <v>87</v>
      </c>
      <c r="AT644" s="128" t="s">
        <v>76</v>
      </c>
      <c r="AU644" s="128" t="s">
        <v>85</v>
      </c>
      <c r="AY644" s="121" t="s">
        <v>134</v>
      </c>
      <c r="BK644" s="129">
        <f>SUM(BK645:BK653)</f>
        <v>0</v>
      </c>
    </row>
    <row r="645" spans="2:65" s="1" customFormat="1" ht="16.5" customHeight="1">
      <c r="B645" s="32"/>
      <c r="C645" s="132" t="s">
        <v>1307</v>
      </c>
      <c r="D645" s="132" t="s">
        <v>137</v>
      </c>
      <c r="E645" s="133" t="s">
        <v>1308</v>
      </c>
      <c r="F645" s="134" t="s">
        <v>1309</v>
      </c>
      <c r="G645" s="135" t="s">
        <v>169</v>
      </c>
      <c r="H645" s="136">
        <v>55.92</v>
      </c>
      <c r="I645" s="137"/>
      <c r="J645" s="138">
        <f>ROUND(I645*H645,2)</f>
        <v>0</v>
      </c>
      <c r="K645" s="134" t="s">
        <v>170</v>
      </c>
      <c r="L645" s="32"/>
      <c r="M645" s="139" t="s">
        <v>1</v>
      </c>
      <c r="N645" s="140" t="s">
        <v>42</v>
      </c>
      <c r="P645" s="141">
        <f>O645*H645</f>
        <v>0</v>
      </c>
      <c r="Q645" s="141">
        <v>3.5000000000000003E-2</v>
      </c>
      <c r="R645" s="141">
        <f>Q645*H645</f>
        <v>1.9572000000000003</v>
      </c>
      <c r="S645" s="141">
        <v>0</v>
      </c>
      <c r="T645" s="142">
        <f>S645*H645</f>
        <v>0</v>
      </c>
      <c r="AR645" s="143" t="s">
        <v>323</v>
      </c>
      <c r="AT645" s="143" t="s">
        <v>137</v>
      </c>
      <c r="AU645" s="143" t="s">
        <v>87</v>
      </c>
      <c r="AY645" s="17" t="s">
        <v>134</v>
      </c>
      <c r="BE645" s="144">
        <f>IF(N645="základní",J645,0)</f>
        <v>0</v>
      </c>
      <c r="BF645" s="144">
        <f>IF(N645="snížená",J645,0)</f>
        <v>0</v>
      </c>
      <c r="BG645" s="144">
        <f>IF(N645="zákl. přenesená",J645,0)</f>
        <v>0</v>
      </c>
      <c r="BH645" s="144">
        <f>IF(N645="sníž. přenesená",J645,0)</f>
        <v>0</v>
      </c>
      <c r="BI645" s="144">
        <f>IF(N645="nulová",J645,0)</f>
        <v>0</v>
      </c>
      <c r="BJ645" s="17" t="s">
        <v>85</v>
      </c>
      <c r="BK645" s="144">
        <f>ROUND(I645*H645,2)</f>
        <v>0</v>
      </c>
      <c r="BL645" s="17" t="s">
        <v>323</v>
      </c>
      <c r="BM645" s="143" t="s">
        <v>1310</v>
      </c>
    </row>
    <row r="646" spans="2:65" s="12" customFormat="1" ht="11.25">
      <c r="B646" s="154"/>
      <c r="D646" s="145" t="s">
        <v>181</v>
      </c>
      <c r="E646" s="155" t="s">
        <v>1</v>
      </c>
      <c r="F646" s="156" t="s">
        <v>1311</v>
      </c>
      <c r="H646" s="157">
        <v>19.66</v>
      </c>
      <c r="I646" s="158"/>
      <c r="L646" s="154"/>
      <c r="M646" s="159"/>
      <c r="T646" s="160"/>
      <c r="AT646" s="155" t="s">
        <v>181</v>
      </c>
      <c r="AU646" s="155" t="s">
        <v>87</v>
      </c>
      <c r="AV646" s="12" t="s">
        <v>87</v>
      </c>
      <c r="AW646" s="12" t="s">
        <v>32</v>
      </c>
      <c r="AX646" s="12" t="s">
        <v>77</v>
      </c>
      <c r="AY646" s="155" t="s">
        <v>134</v>
      </c>
    </row>
    <row r="647" spans="2:65" s="12" customFormat="1" ht="11.25">
      <c r="B647" s="154"/>
      <c r="D647" s="145" t="s">
        <v>181</v>
      </c>
      <c r="E647" s="155" t="s">
        <v>1</v>
      </c>
      <c r="F647" s="156" t="s">
        <v>1312</v>
      </c>
      <c r="H647" s="157">
        <v>24.02</v>
      </c>
      <c r="I647" s="158"/>
      <c r="L647" s="154"/>
      <c r="M647" s="159"/>
      <c r="T647" s="160"/>
      <c r="AT647" s="155" t="s">
        <v>181</v>
      </c>
      <c r="AU647" s="155" t="s">
        <v>87</v>
      </c>
      <c r="AV647" s="12" t="s">
        <v>87</v>
      </c>
      <c r="AW647" s="12" t="s">
        <v>32</v>
      </c>
      <c r="AX647" s="12" t="s">
        <v>77</v>
      </c>
      <c r="AY647" s="155" t="s">
        <v>134</v>
      </c>
    </row>
    <row r="648" spans="2:65" s="12" customFormat="1" ht="11.25">
      <c r="B648" s="154"/>
      <c r="D648" s="145" t="s">
        <v>181</v>
      </c>
      <c r="E648" s="155" t="s">
        <v>1</v>
      </c>
      <c r="F648" s="156" t="s">
        <v>1313</v>
      </c>
      <c r="H648" s="157">
        <v>7.2</v>
      </c>
      <c r="I648" s="158"/>
      <c r="L648" s="154"/>
      <c r="M648" s="159"/>
      <c r="T648" s="160"/>
      <c r="AT648" s="155" t="s">
        <v>181</v>
      </c>
      <c r="AU648" s="155" t="s">
        <v>87</v>
      </c>
      <c r="AV648" s="12" t="s">
        <v>87</v>
      </c>
      <c r="AW648" s="12" t="s">
        <v>32</v>
      </c>
      <c r="AX648" s="12" t="s">
        <v>77</v>
      </c>
      <c r="AY648" s="155" t="s">
        <v>134</v>
      </c>
    </row>
    <row r="649" spans="2:65" s="12" customFormat="1" ht="11.25">
      <c r="B649" s="154"/>
      <c r="D649" s="145" t="s">
        <v>181</v>
      </c>
      <c r="E649" s="155" t="s">
        <v>1</v>
      </c>
      <c r="F649" s="156" t="s">
        <v>1314</v>
      </c>
      <c r="H649" s="157">
        <v>5.04</v>
      </c>
      <c r="I649" s="158"/>
      <c r="L649" s="154"/>
      <c r="M649" s="159"/>
      <c r="T649" s="160"/>
      <c r="AT649" s="155" t="s">
        <v>181</v>
      </c>
      <c r="AU649" s="155" t="s">
        <v>87</v>
      </c>
      <c r="AV649" s="12" t="s">
        <v>87</v>
      </c>
      <c r="AW649" s="12" t="s">
        <v>32</v>
      </c>
      <c r="AX649" s="12" t="s">
        <v>77</v>
      </c>
      <c r="AY649" s="155" t="s">
        <v>134</v>
      </c>
    </row>
    <row r="650" spans="2:65" s="13" customFormat="1" ht="11.25">
      <c r="B650" s="161"/>
      <c r="D650" s="145" t="s">
        <v>181</v>
      </c>
      <c r="E650" s="162" t="s">
        <v>1</v>
      </c>
      <c r="F650" s="163" t="s">
        <v>184</v>
      </c>
      <c r="H650" s="164">
        <v>55.92</v>
      </c>
      <c r="I650" s="165"/>
      <c r="L650" s="161"/>
      <c r="M650" s="166"/>
      <c r="T650" s="167"/>
      <c r="AT650" s="162" t="s">
        <v>181</v>
      </c>
      <c r="AU650" s="162" t="s">
        <v>87</v>
      </c>
      <c r="AV650" s="13" t="s">
        <v>155</v>
      </c>
      <c r="AW650" s="13" t="s">
        <v>32</v>
      </c>
      <c r="AX650" s="13" t="s">
        <v>85</v>
      </c>
      <c r="AY650" s="162" t="s">
        <v>134</v>
      </c>
    </row>
    <row r="651" spans="2:65" s="1" customFormat="1" ht="16.5" customHeight="1">
      <c r="B651" s="32"/>
      <c r="C651" s="174" t="s">
        <v>1315</v>
      </c>
      <c r="D651" s="174" t="s">
        <v>420</v>
      </c>
      <c r="E651" s="175" t="s">
        <v>1316</v>
      </c>
      <c r="F651" s="176" t="s">
        <v>1317</v>
      </c>
      <c r="G651" s="177" t="s">
        <v>169</v>
      </c>
      <c r="H651" s="178">
        <v>61.512</v>
      </c>
      <c r="I651" s="179"/>
      <c r="J651" s="180">
        <f>ROUND(I651*H651,2)</f>
        <v>0</v>
      </c>
      <c r="K651" s="176" t="s">
        <v>1</v>
      </c>
      <c r="L651" s="181"/>
      <c r="M651" s="182" t="s">
        <v>1</v>
      </c>
      <c r="N651" s="183" t="s">
        <v>42</v>
      </c>
      <c r="P651" s="141">
        <f>O651*H651</f>
        <v>0</v>
      </c>
      <c r="Q651" s="141">
        <v>0.04</v>
      </c>
      <c r="R651" s="141">
        <f>Q651*H651</f>
        <v>2.46048</v>
      </c>
      <c r="S651" s="141">
        <v>0</v>
      </c>
      <c r="T651" s="142">
        <f>S651*H651</f>
        <v>0</v>
      </c>
      <c r="AR651" s="143" t="s">
        <v>409</v>
      </c>
      <c r="AT651" s="143" t="s">
        <v>420</v>
      </c>
      <c r="AU651" s="143" t="s">
        <v>87</v>
      </c>
      <c r="AY651" s="17" t="s">
        <v>134</v>
      </c>
      <c r="BE651" s="144">
        <f>IF(N651="základní",J651,0)</f>
        <v>0</v>
      </c>
      <c r="BF651" s="144">
        <f>IF(N651="snížená",J651,0)</f>
        <v>0</v>
      </c>
      <c r="BG651" s="144">
        <f>IF(N651="zákl. přenesená",J651,0)</f>
        <v>0</v>
      </c>
      <c r="BH651" s="144">
        <f>IF(N651="sníž. přenesená",J651,0)</f>
        <v>0</v>
      </c>
      <c r="BI651" s="144">
        <f>IF(N651="nulová",J651,0)</f>
        <v>0</v>
      </c>
      <c r="BJ651" s="17" t="s">
        <v>85</v>
      </c>
      <c r="BK651" s="144">
        <f>ROUND(I651*H651,2)</f>
        <v>0</v>
      </c>
      <c r="BL651" s="17" t="s">
        <v>323</v>
      </c>
      <c r="BM651" s="143" t="s">
        <v>1318</v>
      </c>
    </row>
    <row r="652" spans="2:65" s="12" customFormat="1" ht="11.25">
      <c r="B652" s="154"/>
      <c r="D652" s="145" t="s">
        <v>181</v>
      </c>
      <c r="F652" s="156" t="s">
        <v>1319</v>
      </c>
      <c r="H652" s="157">
        <v>61.512</v>
      </c>
      <c r="I652" s="158"/>
      <c r="L652" s="154"/>
      <c r="M652" s="159"/>
      <c r="T652" s="160"/>
      <c r="AT652" s="155" t="s">
        <v>181</v>
      </c>
      <c r="AU652" s="155" t="s">
        <v>87</v>
      </c>
      <c r="AV652" s="12" t="s">
        <v>87</v>
      </c>
      <c r="AW652" s="12" t="s">
        <v>4</v>
      </c>
      <c r="AX652" s="12" t="s">
        <v>85</v>
      </c>
      <c r="AY652" s="155" t="s">
        <v>134</v>
      </c>
    </row>
    <row r="653" spans="2:65" s="1" customFormat="1" ht="16.5" customHeight="1">
      <c r="B653" s="32"/>
      <c r="C653" s="132" t="s">
        <v>1320</v>
      </c>
      <c r="D653" s="132" t="s">
        <v>137</v>
      </c>
      <c r="E653" s="133" t="s">
        <v>1321</v>
      </c>
      <c r="F653" s="134" t="s">
        <v>1322</v>
      </c>
      <c r="G653" s="135" t="s">
        <v>719</v>
      </c>
      <c r="H653" s="191"/>
      <c r="I653" s="137"/>
      <c r="J653" s="138">
        <f>ROUND(I653*H653,2)</f>
        <v>0</v>
      </c>
      <c r="K653" s="134" t="s">
        <v>170</v>
      </c>
      <c r="L653" s="32"/>
      <c r="M653" s="139" t="s">
        <v>1</v>
      </c>
      <c r="N653" s="140" t="s">
        <v>42</v>
      </c>
      <c r="P653" s="141">
        <f>O653*H653</f>
        <v>0</v>
      </c>
      <c r="Q653" s="141">
        <v>0</v>
      </c>
      <c r="R653" s="141">
        <f>Q653*H653</f>
        <v>0</v>
      </c>
      <c r="S653" s="141">
        <v>0</v>
      </c>
      <c r="T653" s="142">
        <f>S653*H653</f>
        <v>0</v>
      </c>
      <c r="AR653" s="143" t="s">
        <v>323</v>
      </c>
      <c r="AT653" s="143" t="s">
        <v>137</v>
      </c>
      <c r="AU653" s="143" t="s">
        <v>87</v>
      </c>
      <c r="AY653" s="17" t="s">
        <v>134</v>
      </c>
      <c r="BE653" s="144">
        <f>IF(N653="základní",J653,0)</f>
        <v>0</v>
      </c>
      <c r="BF653" s="144">
        <f>IF(N653="snížená",J653,0)</f>
        <v>0</v>
      </c>
      <c r="BG653" s="144">
        <f>IF(N653="zákl. přenesená",J653,0)</f>
        <v>0</v>
      </c>
      <c r="BH653" s="144">
        <f>IF(N653="sníž. přenesená",J653,0)</f>
        <v>0</v>
      </c>
      <c r="BI653" s="144">
        <f>IF(N653="nulová",J653,0)</f>
        <v>0</v>
      </c>
      <c r="BJ653" s="17" t="s">
        <v>85</v>
      </c>
      <c r="BK653" s="144">
        <f>ROUND(I653*H653,2)</f>
        <v>0</v>
      </c>
      <c r="BL653" s="17" t="s">
        <v>323</v>
      </c>
      <c r="BM653" s="143" t="s">
        <v>1323</v>
      </c>
    </row>
    <row r="654" spans="2:65" s="11" customFormat="1" ht="22.9" customHeight="1">
      <c r="B654" s="120"/>
      <c r="D654" s="121" t="s">
        <v>76</v>
      </c>
      <c r="E654" s="130" t="s">
        <v>1324</v>
      </c>
      <c r="F654" s="130" t="s">
        <v>1325</v>
      </c>
      <c r="I654" s="123"/>
      <c r="J654" s="131">
        <f>BK654</f>
        <v>0</v>
      </c>
      <c r="L654" s="120"/>
      <c r="M654" s="125"/>
      <c r="P654" s="126">
        <f>SUM(P655:P660)</f>
        <v>0</v>
      </c>
      <c r="R654" s="126">
        <f>SUM(R655:R660)</f>
        <v>0</v>
      </c>
      <c r="T654" s="127">
        <f>SUM(T655:T660)</f>
        <v>4.9968E-3</v>
      </c>
      <c r="AR654" s="121" t="s">
        <v>87</v>
      </c>
      <c r="AT654" s="128" t="s">
        <v>76</v>
      </c>
      <c r="AU654" s="128" t="s">
        <v>85</v>
      </c>
      <c r="AY654" s="121" t="s">
        <v>134</v>
      </c>
      <c r="BK654" s="129">
        <f>SUM(BK655:BK660)</f>
        <v>0</v>
      </c>
    </row>
    <row r="655" spans="2:65" s="1" customFormat="1" ht="16.5" customHeight="1">
      <c r="B655" s="32"/>
      <c r="C655" s="132" t="s">
        <v>1326</v>
      </c>
      <c r="D655" s="132" t="s">
        <v>137</v>
      </c>
      <c r="E655" s="133" t="s">
        <v>1327</v>
      </c>
      <c r="F655" s="134" t="s">
        <v>1328</v>
      </c>
      <c r="G655" s="135" t="s">
        <v>169</v>
      </c>
      <c r="H655" s="136">
        <v>166.56</v>
      </c>
      <c r="I655" s="137"/>
      <c r="J655" s="138">
        <f>ROUND(I655*H655,2)</f>
        <v>0</v>
      </c>
      <c r="K655" s="134" t="s">
        <v>1</v>
      </c>
      <c r="L655" s="32"/>
      <c r="M655" s="139" t="s">
        <v>1</v>
      </c>
      <c r="N655" s="140" t="s">
        <v>42</v>
      </c>
      <c r="P655" s="141">
        <f>O655*H655</f>
        <v>0</v>
      </c>
      <c r="Q655" s="141">
        <v>0</v>
      </c>
      <c r="R655" s="141">
        <f>Q655*H655</f>
        <v>0</v>
      </c>
      <c r="S655" s="141">
        <v>3.0000000000000001E-5</v>
      </c>
      <c r="T655" s="142">
        <f>S655*H655</f>
        <v>4.9968E-3</v>
      </c>
      <c r="AR655" s="143" t="s">
        <v>323</v>
      </c>
      <c r="AT655" s="143" t="s">
        <v>137</v>
      </c>
      <c r="AU655" s="143" t="s">
        <v>87</v>
      </c>
      <c r="AY655" s="17" t="s">
        <v>134</v>
      </c>
      <c r="BE655" s="144">
        <f>IF(N655="základní",J655,0)</f>
        <v>0</v>
      </c>
      <c r="BF655" s="144">
        <f>IF(N655="snížená",J655,0)</f>
        <v>0</v>
      </c>
      <c r="BG655" s="144">
        <f>IF(N655="zákl. přenesená",J655,0)</f>
        <v>0</v>
      </c>
      <c r="BH655" s="144">
        <f>IF(N655="sníž. přenesená",J655,0)</f>
        <v>0</v>
      </c>
      <c r="BI655" s="144">
        <f>IF(N655="nulová",J655,0)</f>
        <v>0</v>
      </c>
      <c r="BJ655" s="17" t="s">
        <v>85</v>
      </c>
      <c r="BK655" s="144">
        <f>ROUND(I655*H655,2)</f>
        <v>0</v>
      </c>
      <c r="BL655" s="17" t="s">
        <v>323</v>
      </c>
      <c r="BM655" s="143" t="s">
        <v>1329</v>
      </c>
    </row>
    <row r="656" spans="2:65" s="12" customFormat="1" ht="11.25">
      <c r="B656" s="154"/>
      <c r="D656" s="145" t="s">
        <v>181</v>
      </c>
      <c r="E656" s="155" t="s">
        <v>1</v>
      </c>
      <c r="F656" s="156" t="s">
        <v>848</v>
      </c>
      <c r="H656" s="157">
        <v>50.54</v>
      </c>
      <c r="I656" s="158"/>
      <c r="L656" s="154"/>
      <c r="M656" s="159"/>
      <c r="T656" s="160"/>
      <c r="AT656" s="155" t="s">
        <v>181</v>
      </c>
      <c r="AU656" s="155" t="s">
        <v>87</v>
      </c>
      <c r="AV656" s="12" t="s">
        <v>87</v>
      </c>
      <c r="AW656" s="12" t="s">
        <v>32</v>
      </c>
      <c r="AX656" s="12" t="s">
        <v>77</v>
      </c>
      <c r="AY656" s="155" t="s">
        <v>134</v>
      </c>
    </row>
    <row r="657" spans="2:65" s="12" customFormat="1" ht="11.25">
      <c r="B657" s="154"/>
      <c r="D657" s="145" t="s">
        <v>181</v>
      </c>
      <c r="E657" s="155" t="s">
        <v>1</v>
      </c>
      <c r="F657" s="156" t="s">
        <v>849</v>
      </c>
      <c r="H657" s="157">
        <v>11.76</v>
      </c>
      <c r="I657" s="158"/>
      <c r="L657" s="154"/>
      <c r="M657" s="159"/>
      <c r="T657" s="160"/>
      <c r="AT657" s="155" t="s">
        <v>181</v>
      </c>
      <c r="AU657" s="155" t="s">
        <v>87</v>
      </c>
      <c r="AV657" s="12" t="s">
        <v>87</v>
      </c>
      <c r="AW657" s="12" t="s">
        <v>32</v>
      </c>
      <c r="AX657" s="12" t="s">
        <v>77</v>
      </c>
      <c r="AY657" s="155" t="s">
        <v>134</v>
      </c>
    </row>
    <row r="658" spans="2:65" s="12" customFormat="1" ht="11.25">
      <c r="B658" s="154"/>
      <c r="D658" s="145" t="s">
        <v>181</v>
      </c>
      <c r="E658" s="155" t="s">
        <v>1</v>
      </c>
      <c r="F658" s="156" t="s">
        <v>850</v>
      </c>
      <c r="H658" s="157">
        <v>26.04</v>
      </c>
      <c r="I658" s="158"/>
      <c r="L658" s="154"/>
      <c r="M658" s="159"/>
      <c r="T658" s="160"/>
      <c r="AT658" s="155" t="s">
        <v>181</v>
      </c>
      <c r="AU658" s="155" t="s">
        <v>87</v>
      </c>
      <c r="AV658" s="12" t="s">
        <v>87</v>
      </c>
      <c r="AW658" s="12" t="s">
        <v>32</v>
      </c>
      <c r="AX658" s="12" t="s">
        <v>77</v>
      </c>
      <c r="AY658" s="155" t="s">
        <v>134</v>
      </c>
    </row>
    <row r="659" spans="2:65" s="12" customFormat="1" ht="11.25">
      <c r="B659" s="154"/>
      <c r="D659" s="145" t="s">
        <v>181</v>
      </c>
      <c r="E659" s="155" t="s">
        <v>1</v>
      </c>
      <c r="F659" s="156" t="s">
        <v>1330</v>
      </c>
      <c r="H659" s="157">
        <v>78.22</v>
      </c>
      <c r="I659" s="158"/>
      <c r="L659" s="154"/>
      <c r="M659" s="159"/>
      <c r="T659" s="160"/>
      <c r="AT659" s="155" t="s">
        <v>181</v>
      </c>
      <c r="AU659" s="155" t="s">
        <v>87</v>
      </c>
      <c r="AV659" s="12" t="s">
        <v>87</v>
      </c>
      <c r="AW659" s="12" t="s">
        <v>32</v>
      </c>
      <c r="AX659" s="12" t="s">
        <v>77</v>
      </c>
      <c r="AY659" s="155" t="s">
        <v>134</v>
      </c>
    </row>
    <row r="660" spans="2:65" s="13" customFormat="1" ht="11.25">
      <c r="B660" s="161"/>
      <c r="D660" s="145" t="s">
        <v>181</v>
      </c>
      <c r="E660" s="162" t="s">
        <v>1</v>
      </c>
      <c r="F660" s="163" t="s">
        <v>184</v>
      </c>
      <c r="H660" s="164">
        <v>166.56</v>
      </c>
      <c r="I660" s="165"/>
      <c r="L660" s="161"/>
      <c r="M660" s="166"/>
      <c r="T660" s="167"/>
      <c r="AT660" s="162" t="s">
        <v>181</v>
      </c>
      <c r="AU660" s="162" t="s">
        <v>87</v>
      </c>
      <c r="AV660" s="13" t="s">
        <v>155</v>
      </c>
      <c r="AW660" s="13" t="s">
        <v>32</v>
      </c>
      <c r="AX660" s="13" t="s">
        <v>85</v>
      </c>
      <c r="AY660" s="162" t="s">
        <v>134</v>
      </c>
    </row>
    <row r="661" spans="2:65" s="11" customFormat="1" ht="22.9" customHeight="1">
      <c r="B661" s="120"/>
      <c r="D661" s="121" t="s">
        <v>76</v>
      </c>
      <c r="E661" s="130" t="s">
        <v>1331</v>
      </c>
      <c r="F661" s="130" t="s">
        <v>1332</v>
      </c>
      <c r="I661" s="123"/>
      <c r="J661" s="131">
        <f>BK661</f>
        <v>0</v>
      </c>
      <c r="L661" s="120"/>
      <c r="M661" s="125"/>
      <c r="P661" s="126">
        <f>SUM(P662:P682)</f>
        <v>0</v>
      </c>
      <c r="R661" s="126">
        <f>SUM(R662:R682)</f>
        <v>0</v>
      </c>
      <c r="T661" s="127">
        <f>SUM(T662:T682)</f>
        <v>0</v>
      </c>
      <c r="AR661" s="121" t="s">
        <v>87</v>
      </c>
      <c r="AT661" s="128" t="s">
        <v>76</v>
      </c>
      <c r="AU661" s="128" t="s">
        <v>85</v>
      </c>
      <c r="AY661" s="121" t="s">
        <v>134</v>
      </c>
      <c r="BK661" s="129">
        <f>SUM(BK662:BK682)</f>
        <v>0</v>
      </c>
    </row>
    <row r="662" spans="2:65" s="1" customFormat="1" ht="16.5" customHeight="1">
      <c r="B662" s="32"/>
      <c r="C662" s="132" t="s">
        <v>1333</v>
      </c>
      <c r="D662" s="132" t="s">
        <v>137</v>
      </c>
      <c r="E662" s="133" t="s">
        <v>1334</v>
      </c>
      <c r="F662" s="134" t="s">
        <v>1335</v>
      </c>
      <c r="G662" s="135" t="s">
        <v>169</v>
      </c>
      <c r="H662" s="136">
        <v>544.62</v>
      </c>
      <c r="I662" s="137"/>
      <c r="J662" s="138">
        <f>ROUND(I662*H662,2)</f>
        <v>0</v>
      </c>
      <c r="K662" s="134" t="s">
        <v>1</v>
      </c>
      <c r="L662" s="32"/>
      <c r="M662" s="139" t="s">
        <v>1</v>
      </c>
      <c r="N662" s="140" t="s">
        <v>42</v>
      </c>
      <c r="P662" s="141">
        <f>O662*H662</f>
        <v>0</v>
      </c>
      <c r="Q662" s="141">
        <v>0</v>
      </c>
      <c r="R662" s="141">
        <f>Q662*H662</f>
        <v>0</v>
      </c>
      <c r="S662" s="141">
        <v>0</v>
      </c>
      <c r="T662" s="142">
        <f>S662*H662</f>
        <v>0</v>
      </c>
      <c r="AR662" s="143" t="s">
        <v>323</v>
      </c>
      <c r="AT662" s="143" t="s">
        <v>137</v>
      </c>
      <c r="AU662" s="143" t="s">
        <v>87</v>
      </c>
      <c r="AY662" s="17" t="s">
        <v>134</v>
      </c>
      <c r="BE662" s="144">
        <f>IF(N662="základní",J662,0)</f>
        <v>0</v>
      </c>
      <c r="BF662" s="144">
        <f>IF(N662="snížená",J662,0)</f>
        <v>0</v>
      </c>
      <c r="BG662" s="144">
        <f>IF(N662="zákl. přenesená",J662,0)</f>
        <v>0</v>
      </c>
      <c r="BH662" s="144">
        <f>IF(N662="sníž. přenesená",J662,0)</f>
        <v>0</v>
      </c>
      <c r="BI662" s="144">
        <f>IF(N662="nulová",J662,0)</f>
        <v>0</v>
      </c>
      <c r="BJ662" s="17" t="s">
        <v>85</v>
      </c>
      <c r="BK662" s="144">
        <f>ROUND(I662*H662,2)</f>
        <v>0</v>
      </c>
      <c r="BL662" s="17" t="s">
        <v>323</v>
      </c>
      <c r="BM662" s="143" t="s">
        <v>1336</v>
      </c>
    </row>
    <row r="663" spans="2:65" s="12" customFormat="1" ht="11.25">
      <c r="B663" s="154"/>
      <c r="D663" s="145" t="s">
        <v>181</v>
      </c>
      <c r="E663" s="155" t="s">
        <v>1</v>
      </c>
      <c r="F663" s="156" t="s">
        <v>1337</v>
      </c>
      <c r="H663" s="157">
        <v>136</v>
      </c>
      <c r="I663" s="158"/>
      <c r="L663" s="154"/>
      <c r="M663" s="159"/>
      <c r="T663" s="160"/>
      <c r="AT663" s="155" t="s">
        <v>181</v>
      </c>
      <c r="AU663" s="155" t="s">
        <v>87</v>
      </c>
      <c r="AV663" s="12" t="s">
        <v>87</v>
      </c>
      <c r="AW663" s="12" t="s">
        <v>32</v>
      </c>
      <c r="AX663" s="12" t="s">
        <v>77</v>
      </c>
      <c r="AY663" s="155" t="s">
        <v>134</v>
      </c>
    </row>
    <row r="664" spans="2:65" s="12" customFormat="1" ht="11.25">
      <c r="B664" s="154"/>
      <c r="D664" s="145" t="s">
        <v>181</v>
      </c>
      <c r="E664" s="155" t="s">
        <v>1</v>
      </c>
      <c r="F664" s="156" t="s">
        <v>1338</v>
      </c>
      <c r="H664" s="157">
        <v>41.04</v>
      </c>
      <c r="I664" s="158"/>
      <c r="L664" s="154"/>
      <c r="M664" s="159"/>
      <c r="T664" s="160"/>
      <c r="AT664" s="155" t="s">
        <v>181</v>
      </c>
      <c r="AU664" s="155" t="s">
        <v>87</v>
      </c>
      <c r="AV664" s="12" t="s">
        <v>87</v>
      </c>
      <c r="AW664" s="12" t="s">
        <v>32</v>
      </c>
      <c r="AX664" s="12" t="s">
        <v>77</v>
      </c>
      <c r="AY664" s="155" t="s">
        <v>134</v>
      </c>
    </row>
    <row r="665" spans="2:65" s="12" customFormat="1" ht="11.25">
      <c r="B665" s="154"/>
      <c r="D665" s="145" t="s">
        <v>181</v>
      </c>
      <c r="E665" s="155" t="s">
        <v>1</v>
      </c>
      <c r="F665" s="156" t="s">
        <v>1339</v>
      </c>
      <c r="H665" s="157">
        <v>40.5</v>
      </c>
      <c r="I665" s="158"/>
      <c r="L665" s="154"/>
      <c r="M665" s="159"/>
      <c r="T665" s="160"/>
      <c r="AT665" s="155" t="s">
        <v>181</v>
      </c>
      <c r="AU665" s="155" t="s">
        <v>87</v>
      </c>
      <c r="AV665" s="12" t="s">
        <v>87</v>
      </c>
      <c r="AW665" s="12" t="s">
        <v>32</v>
      </c>
      <c r="AX665" s="12" t="s">
        <v>77</v>
      </c>
      <c r="AY665" s="155" t="s">
        <v>134</v>
      </c>
    </row>
    <row r="666" spans="2:65" s="12" customFormat="1" ht="11.25">
      <c r="B666" s="154"/>
      <c r="D666" s="145" t="s">
        <v>181</v>
      </c>
      <c r="E666" s="155" t="s">
        <v>1</v>
      </c>
      <c r="F666" s="156" t="s">
        <v>1340</v>
      </c>
      <c r="H666" s="157">
        <v>22.68</v>
      </c>
      <c r="I666" s="158"/>
      <c r="L666" s="154"/>
      <c r="M666" s="159"/>
      <c r="T666" s="160"/>
      <c r="AT666" s="155" t="s">
        <v>181</v>
      </c>
      <c r="AU666" s="155" t="s">
        <v>87</v>
      </c>
      <c r="AV666" s="12" t="s">
        <v>87</v>
      </c>
      <c r="AW666" s="12" t="s">
        <v>32</v>
      </c>
      <c r="AX666" s="12" t="s">
        <v>77</v>
      </c>
      <c r="AY666" s="155" t="s">
        <v>134</v>
      </c>
    </row>
    <row r="667" spans="2:65" s="12" customFormat="1" ht="11.25">
      <c r="B667" s="154"/>
      <c r="D667" s="145" t="s">
        <v>181</v>
      </c>
      <c r="E667" s="155" t="s">
        <v>1</v>
      </c>
      <c r="F667" s="156" t="s">
        <v>1341</v>
      </c>
      <c r="H667" s="157">
        <v>17.28</v>
      </c>
      <c r="I667" s="158"/>
      <c r="L667" s="154"/>
      <c r="M667" s="159"/>
      <c r="T667" s="160"/>
      <c r="AT667" s="155" t="s">
        <v>181</v>
      </c>
      <c r="AU667" s="155" t="s">
        <v>87</v>
      </c>
      <c r="AV667" s="12" t="s">
        <v>87</v>
      </c>
      <c r="AW667" s="12" t="s">
        <v>32</v>
      </c>
      <c r="AX667" s="12" t="s">
        <v>77</v>
      </c>
      <c r="AY667" s="155" t="s">
        <v>134</v>
      </c>
    </row>
    <row r="668" spans="2:65" s="12" customFormat="1" ht="11.25">
      <c r="B668" s="154"/>
      <c r="D668" s="145" t="s">
        <v>181</v>
      </c>
      <c r="E668" s="155" t="s">
        <v>1</v>
      </c>
      <c r="F668" s="156" t="s">
        <v>1342</v>
      </c>
      <c r="H668" s="157">
        <v>29.16</v>
      </c>
      <c r="I668" s="158"/>
      <c r="L668" s="154"/>
      <c r="M668" s="159"/>
      <c r="T668" s="160"/>
      <c r="AT668" s="155" t="s">
        <v>181</v>
      </c>
      <c r="AU668" s="155" t="s">
        <v>87</v>
      </c>
      <c r="AV668" s="12" t="s">
        <v>87</v>
      </c>
      <c r="AW668" s="12" t="s">
        <v>32</v>
      </c>
      <c r="AX668" s="12" t="s">
        <v>77</v>
      </c>
      <c r="AY668" s="155" t="s">
        <v>134</v>
      </c>
    </row>
    <row r="669" spans="2:65" s="12" customFormat="1" ht="11.25">
      <c r="B669" s="154"/>
      <c r="D669" s="145" t="s">
        <v>181</v>
      </c>
      <c r="E669" s="155" t="s">
        <v>1</v>
      </c>
      <c r="F669" s="156" t="s">
        <v>1343</v>
      </c>
      <c r="H669" s="157">
        <v>37.26</v>
      </c>
      <c r="I669" s="158"/>
      <c r="L669" s="154"/>
      <c r="M669" s="159"/>
      <c r="T669" s="160"/>
      <c r="AT669" s="155" t="s">
        <v>181</v>
      </c>
      <c r="AU669" s="155" t="s">
        <v>87</v>
      </c>
      <c r="AV669" s="12" t="s">
        <v>87</v>
      </c>
      <c r="AW669" s="12" t="s">
        <v>32</v>
      </c>
      <c r="AX669" s="12" t="s">
        <v>77</v>
      </c>
      <c r="AY669" s="155" t="s">
        <v>134</v>
      </c>
    </row>
    <row r="670" spans="2:65" s="12" customFormat="1" ht="11.25">
      <c r="B670" s="154"/>
      <c r="D670" s="145" t="s">
        <v>181</v>
      </c>
      <c r="E670" s="155" t="s">
        <v>1</v>
      </c>
      <c r="F670" s="156" t="s">
        <v>1344</v>
      </c>
      <c r="H670" s="157">
        <v>41.04</v>
      </c>
      <c r="I670" s="158"/>
      <c r="L670" s="154"/>
      <c r="M670" s="159"/>
      <c r="T670" s="160"/>
      <c r="AT670" s="155" t="s">
        <v>181</v>
      </c>
      <c r="AU670" s="155" t="s">
        <v>87</v>
      </c>
      <c r="AV670" s="12" t="s">
        <v>87</v>
      </c>
      <c r="AW670" s="12" t="s">
        <v>32</v>
      </c>
      <c r="AX670" s="12" t="s">
        <v>77</v>
      </c>
      <c r="AY670" s="155" t="s">
        <v>134</v>
      </c>
    </row>
    <row r="671" spans="2:65" s="12" customFormat="1" ht="11.25">
      <c r="B671" s="154"/>
      <c r="D671" s="145" t="s">
        <v>181</v>
      </c>
      <c r="E671" s="155" t="s">
        <v>1</v>
      </c>
      <c r="F671" s="156" t="s">
        <v>1345</v>
      </c>
      <c r="H671" s="157">
        <v>43.2</v>
      </c>
      <c r="I671" s="158"/>
      <c r="L671" s="154"/>
      <c r="M671" s="159"/>
      <c r="T671" s="160"/>
      <c r="AT671" s="155" t="s">
        <v>181</v>
      </c>
      <c r="AU671" s="155" t="s">
        <v>87</v>
      </c>
      <c r="AV671" s="12" t="s">
        <v>87</v>
      </c>
      <c r="AW671" s="12" t="s">
        <v>32</v>
      </c>
      <c r="AX671" s="12" t="s">
        <v>77</v>
      </c>
      <c r="AY671" s="155" t="s">
        <v>134</v>
      </c>
    </row>
    <row r="672" spans="2:65" s="12" customFormat="1" ht="11.25">
      <c r="B672" s="154"/>
      <c r="D672" s="145" t="s">
        <v>181</v>
      </c>
      <c r="E672" s="155" t="s">
        <v>1</v>
      </c>
      <c r="F672" s="156" t="s">
        <v>1346</v>
      </c>
      <c r="H672" s="157">
        <v>59.94</v>
      </c>
      <c r="I672" s="158"/>
      <c r="L672" s="154"/>
      <c r="M672" s="159"/>
      <c r="T672" s="160"/>
      <c r="AT672" s="155" t="s">
        <v>181</v>
      </c>
      <c r="AU672" s="155" t="s">
        <v>87</v>
      </c>
      <c r="AV672" s="12" t="s">
        <v>87</v>
      </c>
      <c r="AW672" s="12" t="s">
        <v>32</v>
      </c>
      <c r="AX672" s="12" t="s">
        <v>77</v>
      </c>
      <c r="AY672" s="155" t="s">
        <v>134</v>
      </c>
    </row>
    <row r="673" spans="2:65" s="12" customFormat="1" ht="11.25">
      <c r="B673" s="154"/>
      <c r="D673" s="145" t="s">
        <v>181</v>
      </c>
      <c r="E673" s="155" t="s">
        <v>1</v>
      </c>
      <c r="F673" s="156" t="s">
        <v>1347</v>
      </c>
      <c r="H673" s="157">
        <v>32.94</v>
      </c>
      <c r="I673" s="158"/>
      <c r="L673" s="154"/>
      <c r="M673" s="159"/>
      <c r="T673" s="160"/>
      <c r="AT673" s="155" t="s">
        <v>181</v>
      </c>
      <c r="AU673" s="155" t="s">
        <v>87</v>
      </c>
      <c r="AV673" s="12" t="s">
        <v>87</v>
      </c>
      <c r="AW673" s="12" t="s">
        <v>32</v>
      </c>
      <c r="AX673" s="12" t="s">
        <v>77</v>
      </c>
      <c r="AY673" s="155" t="s">
        <v>134</v>
      </c>
    </row>
    <row r="674" spans="2:65" s="12" customFormat="1" ht="11.25">
      <c r="B674" s="154"/>
      <c r="D674" s="145" t="s">
        <v>181</v>
      </c>
      <c r="E674" s="155" t="s">
        <v>1</v>
      </c>
      <c r="F674" s="156" t="s">
        <v>1348</v>
      </c>
      <c r="H674" s="157">
        <v>30.24</v>
      </c>
      <c r="I674" s="158"/>
      <c r="L674" s="154"/>
      <c r="M674" s="159"/>
      <c r="T674" s="160"/>
      <c r="AT674" s="155" t="s">
        <v>181</v>
      </c>
      <c r="AU674" s="155" t="s">
        <v>87</v>
      </c>
      <c r="AV674" s="12" t="s">
        <v>87</v>
      </c>
      <c r="AW674" s="12" t="s">
        <v>32</v>
      </c>
      <c r="AX674" s="12" t="s">
        <v>77</v>
      </c>
      <c r="AY674" s="155" t="s">
        <v>134</v>
      </c>
    </row>
    <row r="675" spans="2:65" s="12" customFormat="1" ht="11.25">
      <c r="B675" s="154"/>
      <c r="D675" s="145" t="s">
        <v>181</v>
      </c>
      <c r="E675" s="155" t="s">
        <v>1</v>
      </c>
      <c r="F675" s="156" t="s">
        <v>1349</v>
      </c>
      <c r="H675" s="157">
        <v>16.2</v>
      </c>
      <c r="I675" s="158"/>
      <c r="L675" s="154"/>
      <c r="M675" s="159"/>
      <c r="T675" s="160"/>
      <c r="AT675" s="155" t="s">
        <v>181</v>
      </c>
      <c r="AU675" s="155" t="s">
        <v>87</v>
      </c>
      <c r="AV675" s="12" t="s">
        <v>87</v>
      </c>
      <c r="AW675" s="12" t="s">
        <v>32</v>
      </c>
      <c r="AX675" s="12" t="s">
        <v>77</v>
      </c>
      <c r="AY675" s="155" t="s">
        <v>134</v>
      </c>
    </row>
    <row r="676" spans="2:65" s="12" customFormat="1" ht="11.25">
      <c r="B676" s="154"/>
      <c r="D676" s="145" t="s">
        <v>181</v>
      </c>
      <c r="E676" s="155" t="s">
        <v>1</v>
      </c>
      <c r="F676" s="156" t="s">
        <v>1350</v>
      </c>
      <c r="H676" s="157">
        <v>21.6</v>
      </c>
      <c r="I676" s="158"/>
      <c r="L676" s="154"/>
      <c r="M676" s="159"/>
      <c r="T676" s="160"/>
      <c r="AT676" s="155" t="s">
        <v>181</v>
      </c>
      <c r="AU676" s="155" t="s">
        <v>87</v>
      </c>
      <c r="AV676" s="12" t="s">
        <v>87</v>
      </c>
      <c r="AW676" s="12" t="s">
        <v>32</v>
      </c>
      <c r="AX676" s="12" t="s">
        <v>77</v>
      </c>
      <c r="AY676" s="155" t="s">
        <v>134</v>
      </c>
    </row>
    <row r="677" spans="2:65" s="12" customFormat="1" ht="11.25">
      <c r="B677" s="154"/>
      <c r="D677" s="145" t="s">
        <v>181</v>
      </c>
      <c r="E677" s="155" t="s">
        <v>1</v>
      </c>
      <c r="F677" s="156" t="s">
        <v>1351</v>
      </c>
      <c r="H677" s="157">
        <v>33.479999999999997</v>
      </c>
      <c r="I677" s="158"/>
      <c r="L677" s="154"/>
      <c r="M677" s="159"/>
      <c r="T677" s="160"/>
      <c r="AT677" s="155" t="s">
        <v>181</v>
      </c>
      <c r="AU677" s="155" t="s">
        <v>87</v>
      </c>
      <c r="AV677" s="12" t="s">
        <v>87</v>
      </c>
      <c r="AW677" s="12" t="s">
        <v>32</v>
      </c>
      <c r="AX677" s="12" t="s">
        <v>77</v>
      </c>
      <c r="AY677" s="155" t="s">
        <v>134</v>
      </c>
    </row>
    <row r="678" spans="2:65" s="12" customFormat="1" ht="11.25">
      <c r="B678" s="154"/>
      <c r="D678" s="145" t="s">
        <v>181</v>
      </c>
      <c r="E678" s="155" t="s">
        <v>1</v>
      </c>
      <c r="F678" s="156" t="s">
        <v>1352</v>
      </c>
      <c r="H678" s="157">
        <v>23.76</v>
      </c>
      <c r="I678" s="158"/>
      <c r="L678" s="154"/>
      <c r="M678" s="159"/>
      <c r="T678" s="160"/>
      <c r="AT678" s="155" t="s">
        <v>181</v>
      </c>
      <c r="AU678" s="155" t="s">
        <v>87</v>
      </c>
      <c r="AV678" s="12" t="s">
        <v>87</v>
      </c>
      <c r="AW678" s="12" t="s">
        <v>32</v>
      </c>
      <c r="AX678" s="12" t="s">
        <v>77</v>
      </c>
      <c r="AY678" s="155" t="s">
        <v>134</v>
      </c>
    </row>
    <row r="679" spans="2:65" s="12" customFormat="1" ht="11.25">
      <c r="B679" s="154"/>
      <c r="D679" s="145" t="s">
        <v>181</v>
      </c>
      <c r="E679" s="155" t="s">
        <v>1</v>
      </c>
      <c r="F679" s="156" t="s">
        <v>1353</v>
      </c>
      <c r="H679" s="157">
        <v>17.82</v>
      </c>
      <c r="I679" s="158"/>
      <c r="L679" s="154"/>
      <c r="M679" s="159"/>
      <c r="T679" s="160"/>
      <c r="AT679" s="155" t="s">
        <v>181</v>
      </c>
      <c r="AU679" s="155" t="s">
        <v>87</v>
      </c>
      <c r="AV679" s="12" t="s">
        <v>87</v>
      </c>
      <c r="AW679" s="12" t="s">
        <v>32</v>
      </c>
      <c r="AX679" s="12" t="s">
        <v>77</v>
      </c>
      <c r="AY679" s="155" t="s">
        <v>134</v>
      </c>
    </row>
    <row r="680" spans="2:65" s="15" customFormat="1" ht="11.25">
      <c r="B680" s="184"/>
      <c r="D680" s="145" t="s">
        <v>181</v>
      </c>
      <c r="E680" s="185" t="s">
        <v>1</v>
      </c>
      <c r="F680" s="186" t="s">
        <v>557</v>
      </c>
      <c r="H680" s="187">
        <v>644.1400000000001</v>
      </c>
      <c r="I680" s="188"/>
      <c r="L680" s="184"/>
      <c r="M680" s="189"/>
      <c r="T680" s="190"/>
      <c r="AT680" s="185" t="s">
        <v>181</v>
      </c>
      <c r="AU680" s="185" t="s">
        <v>87</v>
      </c>
      <c r="AV680" s="15" t="s">
        <v>149</v>
      </c>
      <c r="AW680" s="15" t="s">
        <v>32</v>
      </c>
      <c r="AX680" s="15" t="s">
        <v>77</v>
      </c>
      <c r="AY680" s="185" t="s">
        <v>134</v>
      </c>
    </row>
    <row r="681" spans="2:65" s="12" customFormat="1" ht="11.25">
      <c r="B681" s="154"/>
      <c r="D681" s="145" t="s">
        <v>181</v>
      </c>
      <c r="E681" s="155" t="s">
        <v>1</v>
      </c>
      <c r="F681" s="156" t="s">
        <v>558</v>
      </c>
      <c r="H681" s="157">
        <v>-99.52</v>
      </c>
      <c r="I681" s="158"/>
      <c r="L681" s="154"/>
      <c r="M681" s="159"/>
      <c r="T681" s="160"/>
      <c r="AT681" s="155" t="s">
        <v>181</v>
      </c>
      <c r="AU681" s="155" t="s">
        <v>87</v>
      </c>
      <c r="AV681" s="12" t="s">
        <v>87</v>
      </c>
      <c r="AW681" s="12" t="s">
        <v>32</v>
      </c>
      <c r="AX681" s="12" t="s">
        <v>77</v>
      </c>
      <c r="AY681" s="155" t="s">
        <v>134</v>
      </c>
    </row>
    <row r="682" spans="2:65" s="13" customFormat="1" ht="11.25">
      <c r="B682" s="161"/>
      <c r="D682" s="145" t="s">
        <v>181</v>
      </c>
      <c r="E682" s="162" t="s">
        <v>1</v>
      </c>
      <c r="F682" s="163" t="s">
        <v>184</v>
      </c>
      <c r="H682" s="164">
        <v>544.62000000000012</v>
      </c>
      <c r="I682" s="165"/>
      <c r="L682" s="161"/>
      <c r="M682" s="166"/>
      <c r="T682" s="167"/>
      <c r="AT682" s="162" t="s">
        <v>181</v>
      </c>
      <c r="AU682" s="162" t="s">
        <v>87</v>
      </c>
      <c r="AV682" s="13" t="s">
        <v>155</v>
      </c>
      <c r="AW682" s="13" t="s">
        <v>32</v>
      </c>
      <c r="AX682" s="13" t="s">
        <v>85</v>
      </c>
      <c r="AY682" s="162" t="s">
        <v>134</v>
      </c>
    </row>
    <row r="683" spans="2:65" s="11" customFormat="1" ht="22.9" customHeight="1">
      <c r="B683" s="120"/>
      <c r="D683" s="121" t="s">
        <v>76</v>
      </c>
      <c r="E683" s="130" t="s">
        <v>1354</v>
      </c>
      <c r="F683" s="130" t="s">
        <v>1355</v>
      </c>
      <c r="I683" s="123"/>
      <c r="J683" s="131">
        <f>BK683</f>
        <v>0</v>
      </c>
      <c r="L683" s="120"/>
      <c r="M683" s="125"/>
      <c r="P683" s="126">
        <f>SUM(P684:P685)</f>
        <v>0</v>
      </c>
      <c r="R683" s="126">
        <f>SUM(R684:R685)</f>
        <v>0</v>
      </c>
      <c r="T683" s="127">
        <f>SUM(T684:T685)</f>
        <v>0</v>
      </c>
      <c r="AR683" s="121" t="s">
        <v>87</v>
      </c>
      <c r="AT683" s="128" t="s">
        <v>76</v>
      </c>
      <c r="AU683" s="128" t="s">
        <v>85</v>
      </c>
      <c r="AY683" s="121" t="s">
        <v>134</v>
      </c>
      <c r="BK683" s="129">
        <f>SUM(BK684:BK685)</f>
        <v>0</v>
      </c>
    </row>
    <row r="684" spans="2:65" s="1" customFormat="1" ht="16.5" customHeight="1">
      <c r="B684" s="32"/>
      <c r="C684" s="132" t="s">
        <v>1356</v>
      </c>
      <c r="D684" s="132" t="s">
        <v>137</v>
      </c>
      <c r="E684" s="133" t="s">
        <v>1357</v>
      </c>
      <c r="F684" s="134" t="s">
        <v>1358</v>
      </c>
      <c r="G684" s="135" t="s">
        <v>139</v>
      </c>
      <c r="H684" s="136">
        <v>1</v>
      </c>
      <c r="I684" s="137"/>
      <c r="J684" s="138">
        <f>ROUND(I684*H684,2)</f>
        <v>0</v>
      </c>
      <c r="K684" s="134" t="s">
        <v>1</v>
      </c>
      <c r="L684" s="32"/>
      <c r="M684" s="139" t="s">
        <v>1</v>
      </c>
      <c r="N684" s="140" t="s">
        <v>42</v>
      </c>
      <c r="P684" s="141">
        <f>O684*H684</f>
        <v>0</v>
      </c>
      <c r="Q684" s="141">
        <v>0</v>
      </c>
      <c r="R684" s="141">
        <f>Q684*H684</f>
        <v>0</v>
      </c>
      <c r="S684" s="141">
        <v>0</v>
      </c>
      <c r="T684" s="142">
        <f>S684*H684</f>
        <v>0</v>
      </c>
      <c r="AR684" s="143" t="s">
        <v>323</v>
      </c>
      <c r="AT684" s="143" t="s">
        <v>137</v>
      </c>
      <c r="AU684" s="143" t="s">
        <v>87</v>
      </c>
      <c r="AY684" s="17" t="s">
        <v>134</v>
      </c>
      <c r="BE684" s="144">
        <f>IF(N684="základní",J684,0)</f>
        <v>0</v>
      </c>
      <c r="BF684" s="144">
        <f>IF(N684="snížená",J684,0)</f>
        <v>0</v>
      </c>
      <c r="BG684" s="144">
        <f>IF(N684="zákl. přenesená",J684,0)</f>
        <v>0</v>
      </c>
      <c r="BH684" s="144">
        <f>IF(N684="sníž. přenesená",J684,0)</f>
        <v>0</v>
      </c>
      <c r="BI684" s="144">
        <f>IF(N684="nulová",J684,0)</f>
        <v>0</v>
      </c>
      <c r="BJ684" s="17" t="s">
        <v>85</v>
      </c>
      <c r="BK684" s="144">
        <f>ROUND(I684*H684,2)</f>
        <v>0</v>
      </c>
      <c r="BL684" s="17" t="s">
        <v>323</v>
      </c>
      <c r="BM684" s="143" t="s">
        <v>1359</v>
      </c>
    </row>
    <row r="685" spans="2:65" s="1" customFormat="1" ht="16.5" customHeight="1">
      <c r="B685" s="32"/>
      <c r="C685" s="132" t="s">
        <v>1360</v>
      </c>
      <c r="D685" s="132" t="s">
        <v>137</v>
      </c>
      <c r="E685" s="133" t="s">
        <v>1361</v>
      </c>
      <c r="F685" s="134" t="s">
        <v>1362</v>
      </c>
      <c r="G685" s="135" t="s">
        <v>366</v>
      </c>
      <c r="H685" s="136">
        <v>3</v>
      </c>
      <c r="I685" s="137"/>
      <c r="J685" s="138">
        <f>ROUND(I685*H685,2)</f>
        <v>0</v>
      </c>
      <c r="K685" s="134" t="s">
        <v>1</v>
      </c>
      <c r="L685" s="32"/>
      <c r="M685" s="149" t="s">
        <v>1</v>
      </c>
      <c r="N685" s="150" t="s">
        <v>42</v>
      </c>
      <c r="O685" s="151"/>
      <c r="P685" s="152">
        <f>O685*H685</f>
        <v>0</v>
      </c>
      <c r="Q685" s="152">
        <v>0</v>
      </c>
      <c r="R685" s="152">
        <f>Q685*H685</f>
        <v>0</v>
      </c>
      <c r="S685" s="152">
        <v>0</v>
      </c>
      <c r="T685" s="153">
        <f>S685*H685</f>
        <v>0</v>
      </c>
      <c r="AR685" s="143" t="s">
        <v>323</v>
      </c>
      <c r="AT685" s="143" t="s">
        <v>137</v>
      </c>
      <c r="AU685" s="143" t="s">
        <v>87</v>
      </c>
      <c r="AY685" s="17" t="s">
        <v>134</v>
      </c>
      <c r="BE685" s="144">
        <f>IF(N685="základní",J685,0)</f>
        <v>0</v>
      </c>
      <c r="BF685" s="144">
        <f>IF(N685="snížená",J685,0)</f>
        <v>0</v>
      </c>
      <c r="BG685" s="144">
        <f>IF(N685="zákl. přenesená",J685,0)</f>
        <v>0</v>
      </c>
      <c r="BH685" s="144">
        <f>IF(N685="sníž. přenesená",J685,0)</f>
        <v>0</v>
      </c>
      <c r="BI685" s="144">
        <f>IF(N685="nulová",J685,0)</f>
        <v>0</v>
      </c>
      <c r="BJ685" s="17" t="s">
        <v>85</v>
      </c>
      <c r="BK685" s="144">
        <f>ROUND(I685*H685,2)</f>
        <v>0</v>
      </c>
      <c r="BL685" s="17" t="s">
        <v>323</v>
      </c>
      <c r="BM685" s="143" t="s">
        <v>1363</v>
      </c>
    </row>
    <row r="686" spans="2:65" s="1" customFormat="1" ht="6.95" customHeight="1">
      <c r="B686" s="44"/>
      <c r="C686" s="45"/>
      <c r="D686" s="45"/>
      <c r="E686" s="45"/>
      <c r="F686" s="45"/>
      <c r="G686" s="45"/>
      <c r="H686" s="45"/>
      <c r="I686" s="45"/>
      <c r="J686" s="45"/>
      <c r="K686" s="45"/>
      <c r="L686" s="32"/>
    </row>
  </sheetData>
  <sheetProtection algorithmName="SHA-512" hashValue="H+1GNY40D66B60KP7UQgEIi3IlMTf4UY/SYHshrfIosgpxFBbuGO5G+I5MFoyYbnI3e24Q5Z4/8Dz9hLW6CGYA==" saltValue="k/nk2RlwtOhxVs4VavYDMTDljXFHO9PEdYIxxNsLO9fwjrpRfftN/Twn1aasWjPGmUrvtQJ7+C0jSTjmXTFJFg==" spinCount="100000" sheet="1" objects="1" scenarios="1" formatColumns="0" formatRows="0" autoFilter="0"/>
  <autoFilter ref="C140:K685" xr:uid="{00000000-0009-0000-0000-000003000000}"/>
  <mergeCells count="9">
    <mergeCell ref="E87:H87"/>
    <mergeCell ref="E131:H131"/>
    <mergeCell ref="E133:H13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4" fitToHeight="100" orientation="landscape" blackAndWhite="1" r:id="rId1"/>
  <headerFooter>
    <oddFooter>&amp;CStrana &amp;P z &amp;N</oddFooter>
  </headerFooter>
  <rowBreaks count="3" manualBreakCount="3">
    <brk id="377" min="2" max="10" man="1"/>
    <brk id="417" min="2" max="10" man="1"/>
    <brk id="550" min="2" max="1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238"/>
  <sheetViews>
    <sheetView showGridLines="0" view="pageBreakPreview" topLeftCell="A225" zoomScaleNormal="100" zoomScaleSheetLayoutView="10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7" t="s">
        <v>96</v>
      </c>
    </row>
    <row r="3" spans="2:46" ht="6.95" hidden="1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</row>
    <row r="4" spans="2:46" ht="24.95" hidden="1" customHeight="1">
      <c r="B4" s="20"/>
      <c r="D4" s="21" t="s">
        <v>106</v>
      </c>
      <c r="L4" s="20"/>
      <c r="M4" s="88" t="s">
        <v>10</v>
      </c>
      <c r="AT4" s="17" t="s">
        <v>4</v>
      </c>
    </row>
    <row r="5" spans="2:46" ht="6.95" hidden="1" customHeight="1">
      <c r="B5" s="20"/>
      <c r="L5" s="20"/>
    </row>
    <row r="6" spans="2:46" ht="12" hidden="1" customHeight="1">
      <c r="B6" s="20"/>
      <c r="D6" s="27" t="s">
        <v>16</v>
      </c>
      <c r="L6" s="20"/>
    </row>
    <row r="7" spans="2:46" ht="16.5" hidden="1" customHeight="1">
      <c r="B7" s="20"/>
      <c r="E7" s="230" t="str">
        <f>'Rekapitulace stavby'!K6</f>
        <v>ŠATNY FOTBALOVÉHO KLUBU S HYGIENICKÝM ZÁZEMÍM PRO DIVÁKY V OBCI HULICE</v>
      </c>
      <c r="F7" s="231"/>
      <c r="G7" s="231"/>
      <c r="H7" s="231"/>
      <c r="L7" s="20"/>
    </row>
    <row r="8" spans="2:46" s="1" customFormat="1" ht="12" hidden="1" customHeight="1">
      <c r="B8" s="32"/>
      <c r="D8" s="27" t="s">
        <v>107</v>
      </c>
      <c r="L8" s="32"/>
    </row>
    <row r="9" spans="2:46" s="1" customFormat="1" ht="16.5" hidden="1" customHeight="1">
      <c r="B9" s="32"/>
      <c r="E9" s="192" t="s">
        <v>1364</v>
      </c>
      <c r="F9" s="232"/>
      <c r="G9" s="232"/>
      <c r="H9" s="232"/>
      <c r="L9" s="32"/>
    </row>
    <row r="10" spans="2:46" s="1" customFormat="1" ht="11.25" hidden="1">
      <c r="B10" s="32"/>
      <c r="L10" s="32"/>
    </row>
    <row r="11" spans="2:46" s="1" customFormat="1" ht="12" hidden="1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hidden="1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20. 5. 2024</v>
      </c>
      <c r="L12" s="32"/>
    </row>
    <row r="13" spans="2:46" s="1" customFormat="1" ht="10.9" hidden="1" customHeight="1">
      <c r="B13" s="32"/>
      <c r="L13" s="32"/>
    </row>
    <row r="14" spans="2:46" s="1" customFormat="1" ht="12" hidden="1" customHeight="1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hidden="1" customHeight="1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5" hidden="1" customHeight="1">
      <c r="B16" s="32"/>
      <c r="L16" s="32"/>
    </row>
    <row r="17" spans="2:12" s="1" customFormat="1" ht="12" hidden="1" customHeight="1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hidden="1" customHeight="1">
      <c r="B18" s="32"/>
      <c r="E18" s="233" t="str">
        <f>'Rekapitulace stavby'!E14</f>
        <v>Vyplň údaj</v>
      </c>
      <c r="F18" s="214"/>
      <c r="G18" s="214"/>
      <c r="H18" s="214"/>
      <c r="I18" s="27" t="s">
        <v>27</v>
      </c>
      <c r="J18" s="28" t="str">
        <f>'Rekapitulace stavby'!AN14</f>
        <v>Vyplň údaj</v>
      </c>
      <c r="L18" s="32"/>
    </row>
    <row r="19" spans="2:12" s="1" customFormat="1" ht="6.95" hidden="1" customHeight="1">
      <c r="B19" s="32"/>
      <c r="L19" s="32"/>
    </row>
    <row r="20" spans="2:12" s="1" customFormat="1" ht="12" hidden="1" customHeight="1">
      <c r="B20" s="32"/>
      <c r="D20" s="27" t="s">
        <v>30</v>
      </c>
      <c r="I20" s="27" t="s">
        <v>25</v>
      </c>
      <c r="J20" s="25" t="s">
        <v>1</v>
      </c>
      <c r="L20" s="32"/>
    </row>
    <row r="21" spans="2:12" s="1" customFormat="1" ht="18" hidden="1" customHeight="1">
      <c r="B21" s="32"/>
      <c r="E21" s="25" t="s">
        <v>31</v>
      </c>
      <c r="I21" s="27" t="s">
        <v>27</v>
      </c>
      <c r="J21" s="25" t="s">
        <v>1</v>
      </c>
      <c r="L21" s="32"/>
    </row>
    <row r="22" spans="2:12" s="1" customFormat="1" ht="6.95" hidden="1" customHeight="1">
      <c r="B22" s="32"/>
      <c r="L22" s="32"/>
    </row>
    <row r="23" spans="2:12" s="1" customFormat="1" ht="12" hidden="1" customHeight="1">
      <c r="B23" s="32"/>
      <c r="D23" s="27" t="s">
        <v>33</v>
      </c>
      <c r="I23" s="27" t="s">
        <v>25</v>
      </c>
      <c r="J23" s="25" t="s">
        <v>1</v>
      </c>
      <c r="L23" s="32"/>
    </row>
    <row r="24" spans="2:12" s="1" customFormat="1" ht="18" hidden="1" customHeight="1">
      <c r="B24" s="32"/>
      <c r="E24" s="25" t="s">
        <v>34</v>
      </c>
      <c r="I24" s="27" t="s">
        <v>27</v>
      </c>
      <c r="J24" s="25" t="s">
        <v>1</v>
      </c>
      <c r="L24" s="32"/>
    </row>
    <row r="25" spans="2:12" s="1" customFormat="1" ht="6.95" hidden="1" customHeight="1">
      <c r="B25" s="32"/>
      <c r="L25" s="32"/>
    </row>
    <row r="26" spans="2:12" s="1" customFormat="1" ht="12" hidden="1" customHeight="1">
      <c r="B26" s="32"/>
      <c r="D26" s="27" t="s">
        <v>35</v>
      </c>
      <c r="L26" s="32"/>
    </row>
    <row r="27" spans="2:12" s="7" customFormat="1" ht="16.5" hidden="1" customHeight="1">
      <c r="B27" s="89"/>
      <c r="E27" s="219" t="s">
        <v>1</v>
      </c>
      <c r="F27" s="219"/>
      <c r="G27" s="219"/>
      <c r="H27" s="219"/>
      <c r="L27" s="89"/>
    </row>
    <row r="28" spans="2:12" s="1" customFormat="1" ht="6.95" hidden="1" customHeight="1">
      <c r="B28" s="32"/>
      <c r="L28" s="32"/>
    </row>
    <row r="29" spans="2:12" s="1" customFormat="1" ht="6.95" hidden="1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hidden="1" customHeight="1">
      <c r="B30" s="32"/>
      <c r="D30" s="90" t="s">
        <v>37</v>
      </c>
      <c r="J30" s="66">
        <f>ROUND(J125, 2)</f>
        <v>0</v>
      </c>
      <c r="L30" s="32"/>
    </row>
    <row r="31" spans="2:12" s="1" customFormat="1" ht="6.95" hidden="1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hidden="1" customHeight="1">
      <c r="B32" s="32"/>
      <c r="F32" s="35" t="s">
        <v>39</v>
      </c>
      <c r="I32" s="35" t="s">
        <v>38</v>
      </c>
      <c r="J32" s="35" t="s">
        <v>40</v>
      </c>
      <c r="L32" s="32"/>
    </row>
    <row r="33" spans="2:12" s="1" customFormat="1" ht="14.45" hidden="1" customHeight="1">
      <c r="B33" s="32"/>
      <c r="D33" s="55" t="s">
        <v>41</v>
      </c>
      <c r="E33" s="27" t="s">
        <v>42</v>
      </c>
      <c r="F33" s="91">
        <f>ROUND((SUM(BE125:BE237)),  2)</f>
        <v>0</v>
      </c>
      <c r="I33" s="92">
        <v>0.21</v>
      </c>
      <c r="J33" s="91">
        <f>ROUND(((SUM(BE125:BE237))*I33),  2)</f>
        <v>0</v>
      </c>
      <c r="L33" s="32"/>
    </row>
    <row r="34" spans="2:12" s="1" customFormat="1" ht="14.45" hidden="1" customHeight="1">
      <c r="B34" s="32"/>
      <c r="E34" s="27" t="s">
        <v>43</v>
      </c>
      <c r="F34" s="91">
        <f>ROUND((SUM(BF125:BF237)),  2)</f>
        <v>0</v>
      </c>
      <c r="I34" s="92">
        <v>0.12</v>
      </c>
      <c r="J34" s="91">
        <f>ROUND(((SUM(BF125:BF237))*I34),  2)</f>
        <v>0</v>
      </c>
      <c r="L34" s="32"/>
    </row>
    <row r="35" spans="2:12" s="1" customFormat="1" ht="14.45" hidden="1" customHeight="1">
      <c r="B35" s="32"/>
      <c r="E35" s="27" t="s">
        <v>44</v>
      </c>
      <c r="F35" s="91">
        <f>ROUND((SUM(BG125:BG237)),  2)</f>
        <v>0</v>
      </c>
      <c r="I35" s="92">
        <v>0.21</v>
      </c>
      <c r="J35" s="91">
        <f>0</f>
        <v>0</v>
      </c>
      <c r="L35" s="32"/>
    </row>
    <row r="36" spans="2:12" s="1" customFormat="1" ht="14.45" hidden="1" customHeight="1">
      <c r="B36" s="32"/>
      <c r="E36" s="27" t="s">
        <v>45</v>
      </c>
      <c r="F36" s="91">
        <f>ROUND((SUM(BH125:BH237)),  2)</f>
        <v>0</v>
      </c>
      <c r="I36" s="92">
        <v>0.12</v>
      </c>
      <c r="J36" s="91">
        <f>0</f>
        <v>0</v>
      </c>
      <c r="L36" s="32"/>
    </row>
    <row r="37" spans="2:12" s="1" customFormat="1" ht="14.45" hidden="1" customHeight="1">
      <c r="B37" s="32"/>
      <c r="E37" s="27" t="s">
        <v>46</v>
      </c>
      <c r="F37" s="91">
        <f>ROUND((SUM(BI125:BI237)),  2)</f>
        <v>0</v>
      </c>
      <c r="I37" s="92">
        <v>0</v>
      </c>
      <c r="J37" s="91">
        <f>0</f>
        <v>0</v>
      </c>
      <c r="L37" s="32"/>
    </row>
    <row r="38" spans="2:12" s="1" customFormat="1" ht="6.95" hidden="1" customHeight="1">
      <c r="B38" s="32"/>
      <c r="L38" s="32"/>
    </row>
    <row r="39" spans="2:12" s="1" customFormat="1" ht="25.35" hidden="1" customHeight="1">
      <c r="B39" s="32"/>
      <c r="C39" s="93"/>
      <c r="D39" s="94" t="s">
        <v>47</v>
      </c>
      <c r="E39" s="57"/>
      <c r="F39" s="57"/>
      <c r="G39" s="95" t="s">
        <v>48</v>
      </c>
      <c r="H39" s="96" t="s">
        <v>49</v>
      </c>
      <c r="I39" s="57"/>
      <c r="J39" s="97">
        <f>SUM(J30:J37)</f>
        <v>0</v>
      </c>
      <c r="K39" s="98"/>
      <c r="L39" s="32"/>
    </row>
    <row r="40" spans="2:12" s="1" customFormat="1" ht="14.45" hidden="1" customHeight="1">
      <c r="B40" s="32"/>
      <c r="L40" s="32"/>
    </row>
    <row r="41" spans="2:12" ht="14.45" hidden="1" customHeight="1">
      <c r="B41" s="20"/>
      <c r="L41" s="20"/>
    </row>
    <row r="42" spans="2:12" ht="14.45" hidden="1" customHeight="1">
      <c r="B42" s="20"/>
      <c r="L42" s="20"/>
    </row>
    <row r="43" spans="2:12" ht="14.45" hidden="1" customHeight="1">
      <c r="B43" s="20"/>
      <c r="L43" s="20"/>
    </row>
    <row r="44" spans="2:12" ht="14.45" hidden="1" customHeight="1">
      <c r="B44" s="20"/>
      <c r="L44" s="20"/>
    </row>
    <row r="45" spans="2:12" ht="14.45" hidden="1" customHeight="1">
      <c r="B45" s="20"/>
      <c r="L45" s="20"/>
    </row>
    <row r="46" spans="2:12" ht="14.45" hidden="1" customHeight="1">
      <c r="B46" s="20"/>
      <c r="L46" s="20"/>
    </row>
    <row r="47" spans="2:12" ht="14.45" hidden="1" customHeight="1">
      <c r="B47" s="20"/>
      <c r="L47" s="20"/>
    </row>
    <row r="48" spans="2:12" ht="14.45" hidden="1" customHeight="1">
      <c r="B48" s="20"/>
      <c r="L48" s="20"/>
    </row>
    <row r="49" spans="2:12" ht="14.45" hidden="1" customHeight="1">
      <c r="B49" s="20"/>
      <c r="L49" s="20"/>
    </row>
    <row r="50" spans="2:12" s="1" customFormat="1" ht="14.45" hidden="1" customHeight="1">
      <c r="B50" s="32"/>
      <c r="D50" s="41" t="s">
        <v>50</v>
      </c>
      <c r="E50" s="42"/>
      <c r="F50" s="42"/>
      <c r="G50" s="41" t="s">
        <v>51</v>
      </c>
      <c r="H50" s="42"/>
      <c r="I50" s="42"/>
      <c r="J50" s="42"/>
      <c r="K50" s="42"/>
      <c r="L50" s="32"/>
    </row>
    <row r="51" spans="2:12" ht="11.25" hidden="1">
      <c r="B51" s="20"/>
      <c r="L51" s="20"/>
    </row>
    <row r="52" spans="2:12" ht="11.25" hidden="1">
      <c r="B52" s="20"/>
      <c r="L52" s="20"/>
    </row>
    <row r="53" spans="2:12" ht="11.25" hidden="1">
      <c r="B53" s="20"/>
      <c r="L53" s="20"/>
    </row>
    <row r="54" spans="2:12" ht="11.25" hidden="1">
      <c r="B54" s="20"/>
      <c r="L54" s="20"/>
    </row>
    <row r="55" spans="2:12" ht="11.25" hidden="1">
      <c r="B55" s="20"/>
      <c r="L55" s="20"/>
    </row>
    <row r="56" spans="2:12" ht="11.25" hidden="1">
      <c r="B56" s="20"/>
      <c r="L56" s="20"/>
    </row>
    <row r="57" spans="2:12" ht="11.25" hidden="1">
      <c r="B57" s="20"/>
      <c r="L57" s="20"/>
    </row>
    <row r="58" spans="2:12" ht="11.25" hidden="1">
      <c r="B58" s="20"/>
      <c r="L58" s="20"/>
    </row>
    <row r="59" spans="2:12" ht="11.25" hidden="1">
      <c r="B59" s="20"/>
      <c r="L59" s="20"/>
    </row>
    <row r="60" spans="2:12" ht="11.25" hidden="1">
      <c r="B60" s="20"/>
      <c r="L60" s="20"/>
    </row>
    <row r="61" spans="2:12" s="1" customFormat="1" ht="12.75" hidden="1">
      <c r="B61" s="32"/>
      <c r="D61" s="43" t="s">
        <v>52</v>
      </c>
      <c r="E61" s="34"/>
      <c r="F61" s="99" t="s">
        <v>53</v>
      </c>
      <c r="G61" s="43" t="s">
        <v>52</v>
      </c>
      <c r="H61" s="34"/>
      <c r="I61" s="34"/>
      <c r="J61" s="100" t="s">
        <v>53</v>
      </c>
      <c r="K61" s="34"/>
      <c r="L61" s="32"/>
    </row>
    <row r="62" spans="2:12" ht="11.25" hidden="1">
      <c r="B62" s="20"/>
      <c r="L62" s="20"/>
    </row>
    <row r="63" spans="2:12" ht="11.25" hidden="1">
      <c r="B63" s="20"/>
      <c r="L63" s="20"/>
    </row>
    <row r="64" spans="2:12" ht="11.25" hidden="1">
      <c r="B64" s="20"/>
      <c r="L64" s="20"/>
    </row>
    <row r="65" spans="2:12" s="1" customFormat="1" ht="12.75" hidden="1">
      <c r="B65" s="32"/>
      <c r="D65" s="41" t="s">
        <v>54</v>
      </c>
      <c r="E65" s="42"/>
      <c r="F65" s="42"/>
      <c r="G65" s="41" t="s">
        <v>55</v>
      </c>
      <c r="H65" s="42"/>
      <c r="I65" s="42"/>
      <c r="J65" s="42"/>
      <c r="K65" s="42"/>
      <c r="L65" s="32"/>
    </row>
    <row r="66" spans="2:12" ht="11.25" hidden="1">
      <c r="B66" s="20"/>
      <c r="L66" s="20"/>
    </row>
    <row r="67" spans="2:12" ht="11.25" hidden="1">
      <c r="B67" s="20"/>
      <c r="L67" s="20"/>
    </row>
    <row r="68" spans="2:12" ht="11.25" hidden="1">
      <c r="B68" s="20"/>
      <c r="L68" s="20"/>
    </row>
    <row r="69" spans="2:12" ht="11.25" hidden="1">
      <c r="B69" s="20"/>
      <c r="L69" s="20"/>
    </row>
    <row r="70" spans="2:12" ht="11.25" hidden="1">
      <c r="B70" s="20"/>
      <c r="L70" s="20"/>
    </row>
    <row r="71" spans="2:12" ht="11.25" hidden="1">
      <c r="B71" s="20"/>
      <c r="L71" s="20"/>
    </row>
    <row r="72" spans="2:12" ht="11.25" hidden="1">
      <c r="B72" s="20"/>
      <c r="L72" s="20"/>
    </row>
    <row r="73" spans="2:12" ht="11.25" hidden="1">
      <c r="B73" s="20"/>
      <c r="L73" s="20"/>
    </row>
    <row r="74" spans="2:12" ht="11.25" hidden="1">
      <c r="B74" s="20"/>
      <c r="L74" s="20"/>
    </row>
    <row r="75" spans="2:12" ht="11.25" hidden="1">
      <c r="B75" s="20"/>
      <c r="L75" s="20"/>
    </row>
    <row r="76" spans="2:12" s="1" customFormat="1" ht="12.75" hidden="1">
      <c r="B76" s="32"/>
      <c r="D76" s="43" t="s">
        <v>52</v>
      </c>
      <c r="E76" s="34"/>
      <c r="F76" s="99" t="s">
        <v>53</v>
      </c>
      <c r="G76" s="43" t="s">
        <v>52</v>
      </c>
      <c r="H76" s="34"/>
      <c r="I76" s="34"/>
      <c r="J76" s="100" t="s">
        <v>53</v>
      </c>
      <c r="K76" s="34"/>
      <c r="L76" s="32"/>
    </row>
    <row r="77" spans="2:12" s="1" customFormat="1" ht="14.45" hidden="1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78" spans="2:12" ht="11.25" hidden="1"/>
    <row r="79" spans="2:12" ht="11.25" hidden="1"/>
    <row r="80" spans="2:12" ht="11.25" hidden="1"/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1" t="s">
        <v>109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30" t="str">
        <f>E7</f>
        <v>ŠATNY FOTBALOVÉHO KLUBU S HYGIENICKÝM ZÁZEMÍM PRO DIVÁKY V OBCI HULICE</v>
      </c>
      <c r="F85" s="231"/>
      <c r="G85" s="231"/>
      <c r="H85" s="231"/>
      <c r="L85" s="32"/>
    </row>
    <row r="86" spans="2:47" s="1" customFormat="1" ht="12" customHeight="1">
      <c r="B86" s="32"/>
      <c r="C86" s="27" t="s">
        <v>107</v>
      </c>
      <c r="L86" s="32"/>
    </row>
    <row r="87" spans="2:47" s="1" customFormat="1" ht="16.5" customHeight="1">
      <c r="B87" s="32"/>
      <c r="E87" s="192" t="str">
        <f>E9</f>
        <v>04 - ZDRAVOTNĚ TECHNICKÉ INSTALACE</v>
      </c>
      <c r="F87" s="232"/>
      <c r="G87" s="232"/>
      <c r="H87" s="232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>Obec Hulice, 257 63 Trhový Štěpánov</v>
      </c>
      <c r="I89" s="27" t="s">
        <v>22</v>
      </c>
      <c r="J89" s="52" t="str">
        <f>IF(J12="","",J12)</f>
        <v>20. 5. 2024</v>
      </c>
      <c r="L89" s="32"/>
    </row>
    <row r="90" spans="2:47" s="1" customFormat="1" ht="6.95" customHeight="1">
      <c r="B90" s="32"/>
      <c r="L90" s="32"/>
    </row>
    <row r="91" spans="2:47" s="1" customFormat="1" ht="15.2" customHeight="1">
      <c r="B91" s="32"/>
      <c r="C91" s="27" t="s">
        <v>24</v>
      </c>
      <c r="F91" s="25" t="str">
        <f>E15</f>
        <v>Obec Hulice, č. p. 33, 257 63 Trhový Štěpánov</v>
      </c>
      <c r="I91" s="27" t="s">
        <v>30</v>
      </c>
      <c r="J91" s="30" t="str">
        <f>E21</f>
        <v xml:space="preserve">Ing.arch. Jiří Dvořák </v>
      </c>
      <c r="L91" s="32"/>
    </row>
    <row r="92" spans="2:47" s="1" customFormat="1" ht="15.2" customHeight="1">
      <c r="B92" s="32"/>
      <c r="C92" s="27" t="s">
        <v>28</v>
      </c>
      <c r="F92" s="25" t="str">
        <f>IF(E18="","",E18)</f>
        <v>Vyplň údaj</v>
      </c>
      <c r="I92" s="27" t="s">
        <v>33</v>
      </c>
      <c r="J92" s="30" t="str">
        <f>E24</f>
        <v>Vladimír Mrázek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1" t="s">
        <v>110</v>
      </c>
      <c r="D94" s="93"/>
      <c r="E94" s="93"/>
      <c r="F94" s="93"/>
      <c r="G94" s="93"/>
      <c r="H94" s="93"/>
      <c r="I94" s="93"/>
      <c r="J94" s="102" t="s">
        <v>111</v>
      </c>
      <c r="K94" s="93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3" t="s">
        <v>112</v>
      </c>
      <c r="J96" s="66">
        <f>J125</f>
        <v>0</v>
      </c>
      <c r="L96" s="32"/>
      <c r="AU96" s="17" t="s">
        <v>113</v>
      </c>
    </row>
    <row r="97" spans="2:12" s="8" customFormat="1" ht="24.95" customHeight="1">
      <c r="B97" s="104"/>
      <c r="D97" s="105" t="s">
        <v>160</v>
      </c>
      <c r="E97" s="106"/>
      <c r="F97" s="106"/>
      <c r="G97" s="106"/>
      <c r="H97" s="106"/>
      <c r="I97" s="106"/>
      <c r="J97" s="107">
        <f>J126</f>
        <v>0</v>
      </c>
      <c r="L97" s="104"/>
    </row>
    <row r="98" spans="2:12" s="9" customFormat="1" ht="19.899999999999999" customHeight="1">
      <c r="B98" s="108"/>
      <c r="D98" s="109" t="s">
        <v>161</v>
      </c>
      <c r="E98" s="110"/>
      <c r="F98" s="110"/>
      <c r="G98" s="110"/>
      <c r="H98" s="110"/>
      <c r="I98" s="110"/>
      <c r="J98" s="111">
        <f>J127</f>
        <v>0</v>
      </c>
      <c r="L98" s="108"/>
    </row>
    <row r="99" spans="2:12" s="9" customFormat="1" ht="19.899999999999999" customHeight="1">
      <c r="B99" s="108"/>
      <c r="D99" s="109" t="s">
        <v>225</v>
      </c>
      <c r="E99" s="110"/>
      <c r="F99" s="110"/>
      <c r="G99" s="110"/>
      <c r="H99" s="110"/>
      <c r="I99" s="110"/>
      <c r="J99" s="111">
        <f>J146</f>
        <v>0</v>
      </c>
      <c r="L99" s="108"/>
    </row>
    <row r="100" spans="2:12" s="8" customFormat="1" ht="24.95" customHeight="1">
      <c r="B100" s="104"/>
      <c r="D100" s="105" t="s">
        <v>229</v>
      </c>
      <c r="E100" s="106"/>
      <c r="F100" s="106"/>
      <c r="G100" s="106"/>
      <c r="H100" s="106"/>
      <c r="I100" s="106"/>
      <c r="J100" s="107">
        <f>J154</f>
        <v>0</v>
      </c>
      <c r="L100" s="104"/>
    </row>
    <row r="101" spans="2:12" s="9" customFormat="1" ht="19.899999999999999" customHeight="1">
      <c r="B101" s="108"/>
      <c r="D101" s="109" t="s">
        <v>1365</v>
      </c>
      <c r="E101" s="110"/>
      <c r="F101" s="110"/>
      <c r="G101" s="110"/>
      <c r="H101" s="110"/>
      <c r="I101" s="110"/>
      <c r="J101" s="111">
        <f>J155</f>
        <v>0</v>
      </c>
      <c r="L101" s="108"/>
    </row>
    <row r="102" spans="2:12" s="9" customFormat="1" ht="19.899999999999999" customHeight="1">
      <c r="B102" s="108"/>
      <c r="D102" s="109" t="s">
        <v>1366</v>
      </c>
      <c r="E102" s="110"/>
      <c r="F102" s="110"/>
      <c r="G102" s="110"/>
      <c r="H102" s="110"/>
      <c r="I102" s="110"/>
      <c r="J102" s="111">
        <f>J175</f>
        <v>0</v>
      </c>
      <c r="L102" s="108"/>
    </row>
    <row r="103" spans="2:12" s="9" customFormat="1" ht="19.899999999999999" customHeight="1">
      <c r="B103" s="108"/>
      <c r="D103" s="109" t="s">
        <v>1367</v>
      </c>
      <c r="E103" s="110"/>
      <c r="F103" s="110"/>
      <c r="G103" s="110"/>
      <c r="H103" s="110"/>
      <c r="I103" s="110"/>
      <c r="J103" s="111">
        <f>J215</f>
        <v>0</v>
      </c>
      <c r="L103" s="108"/>
    </row>
    <row r="104" spans="2:12" s="9" customFormat="1" ht="19.899999999999999" customHeight="1">
      <c r="B104" s="108"/>
      <c r="D104" s="109" t="s">
        <v>1368</v>
      </c>
      <c r="E104" s="110"/>
      <c r="F104" s="110"/>
      <c r="G104" s="110"/>
      <c r="H104" s="110"/>
      <c r="I104" s="110"/>
      <c r="J104" s="111">
        <f>J224</f>
        <v>0</v>
      </c>
      <c r="L104" s="108"/>
    </row>
    <row r="105" spans="2:12" s="9" customFormat="1" ht="19.899999999999999" customHeight="1">
      <c r="B105" s="108"/>
      <c r="D105" s="109" t="s">
        <v>1369</v>
      </c>
      <c r="E105" s="110"/>
      <c r="F105" s="110"/>
      <c r="G105" s="110"/>
      <c r="H105" s="110"/>
      <c r="I105" s="110"/>
      <c r="J105" s="111">
        <f>J235</f>
        <v>0</v>
      </c>
      <c r="L105" s="108"/>
    </row>
    <row r="106" spans="2:12" s="1" customFormat="1" ht="21.75" customHeight="1">
      <c r="B106" s="32"/>
      <c r="L106" s="32"/>
    </row>
    <row r="107" spans="2:12" s="1" customFormat="1" ht="6.95" customHeight="1">
      <c r="B107" s="44"/>
      <c r="C107" s="45"/>
      <c r="D107" s="45"/>
      <c r="E107" s="45"/>
      <c r="F107" s="45"/>
      <c r="G107" s="45"/>
      <c r="H107" s="45"/>
      <c r="I107" s="45"/>
      <c r="J107" s="45"/>
      <c r="K107" s="45"/>
      <c r="L107" s="32"/>
    </row>
    <row r="111" spans="2:12" s="1" customFormat="1" ht="6.95" customHeight="1">
      <c r="B111" s="46"/>
      <c r="C111" s="47"/>
      <c r="D111" s="47"/>
      <c r="E111" s="47"/>
      <c r="F111" s="47"/>
      <c r="G111" s="47"/>
      <c r="H111" s="47"/>
      <c r="I111" s="47"/>
      <c r="J111" s="47"/>
      <c r="K111" s="47"/>
      <c r="L111" s="32"/>
    </row>
    <row r="112" spans="2:12" s="1" customFormat="1" ht="24.95" customHeight="1">
      <c r="B112" s="32"/>
      <c r="C112" s="21" t="s">
        <v>118</v>
      </c>
      <c r="L112" s="32"/>
    </row>
    <row r="113" spans="2:65" s="1" customFormat="1" ht="6.95" customHeight="1">
      <c r="B113" s="32"/>
      <c r="L113" s="32"/>
    </row>
    <row r="114" spans="2:65" s="1" customFormat="1" ht="12" customHeight="1">
      <c r="B114" s="32"/>
      <c r="C114" s="27" t="s">
        <v>16</v>
      </c>
      <c r="L114" s="32"/>
    </row>
    <row r="115" spans="2:65" s="1" customFormat="1" ht="16.5" customHeight="1">
      <c r="B115" s="32"/>
      <c r="E115" s="230" t="str">
        <f>E7</f>
        <v>ŠATNY FOTBALOVÉHO KLUBU S HYGIENICKÝM ZÁZEMÍM PRO DIVÁKY V OBCI HULICE</v>
      </c>
      <c r="F115" s="231"/>
      <c r="G115" s="231"/>
      <c r="H115" s="231"/>
      <c r="L115" s="32"/>
    </row>
    <row r="116" spans="2:65" s="1" customFormat="1" ht="12" customHeight="1">
      <c r="B116" s="32"/>
      <c r="C116" s="27" t="s">
        <v>107</v>
      </c>
      <c r="L116" s="32"/>
    </row>
    <row r="117" spans="2:65" s="1" customFormat="1" ht="16.5" customHeight="1">
      <c r="B117" s="32"/>
      <c r="E117" s="192" t="str">
        <f>E9</f>
        <v>04 - ZDRAVOTNĚ TECHNICKÉ INSTALACE</v>
      </c>
      <c r="F117" s="232"/>
      <c r="G117" s="232"/>
      <c r="H117" s="232"/>
      <c r="L117" s="32"/>
    </row>
    <row r="118" spans="2:65" s="1" customFormat="1" ht="6.95" customHeight="1">
      <c r="B118" s="32"/>
      <c r="L118" s="32"/>
    </row>
    <row r="119" spans="2:65" s="1" customFormat="1" ht="12" customHeight="1">
      <c r="B119" s="32"/>
      <c r="C119" s="27" t="s">
        <v>20</v>
      </c>
      <c r="F119" s="25" t="str">
        <f>F12</f>
        <v>Obec Hulice, 257 63 Trhový Štěpánov</v>
      </c>
      <c r="I119" s="27" t="s">
        <v>22</v>
      </c>
      <c r="J119" s="52" t="str">
        <f>IF(J12="","",J12)</f>
        <v>20. 5. 2024</v>
      </c>
      <c r="L119" s="32"/>
    </row>
    <row r="120" spans="2:65" s="1" customFormat="1" ht="6.95" customHeight="1">
      <c r="B120" s="32"/>
      <c r="L120" s="32"/>
    </row>
    <row r="121" spans="2:65" s="1" customFormat="1" ht="15.2" customHeight="1">
      <c r="B121" s="32"/>
      <c r="C121" s="27" t="s">
        <v>24</v>
      </c>
      <c r="F121" s="25" t="str">
        <f>E15</f>
        <v>Obec Hulice, č. p. 33, 257 63 Trhový Štěpánov</v>
      </c>
      <c r="I121" s="27" t="s">
        <v>30</v>
      </c>
      <c r="J121" s="30" t="str">
        <f>E21</f>
        <v xml:space="preserve">Ing.arch. Jiří Dvořák </v>
      </c>
      <c r="L121" s="32"/>
    </row>
    <row r="122" spans="2:65" s="1" customFormat="1" ht="15.2" customHeight="1">
      <c r="B122" s="32"/>
      <c r="C122" s="27" t="s">
        <v>28</v>
      </c>
      <c r="F122" s="25" t="str">
        <f>IF(E18="","",E18)</f>
        <v>Vyplň údaj</v>
      </c>
      <c r="I122" s="27" t="s">
        <v>33</v>
      </c>
      <c r="J122" s="30" t="str">
        <f>E24</f>
        <v>Vladimír Mrázek</v>
      </c>
      <c r="L122" s="32"/>
    </row>
    <row r="123" spans="2:65" s="1" customFormat="1" ht="10.35" customHeight="1">
      <c r="B123" s="32"/>
      <c r="L123" s="32"/>
    </row>
    <row r="124" spans="2:65" s="10" customFormat="1" ht="29.25" customHeight="1">
      <c r="B124" s="112"/>
      <c r="C124" s="113" t="s">
        <v>119</v>
      </c>
      <c r="D124" s="114" t="s">
        <v>62</v>
      </c>
      <c r="E124" s="114" t="s">
        <v>58</v>
      </c>
      <c r="F124" s="114" t="s">
        <v>59</v>
      </c>
      <c r="G124" s="114" t="s">
        <v>120</v>
      </c>
      <c r="H124" s="114" t="s">
        <v>121</v>
      </c>
      <c r="I124" s="114" t="s">
        <v>122</v>
      </c>
      <c r="J124" s="114" t="s">
        <v>111</v>
      </c>
      <c r="K124" s="115" t="s">
        <v>123</v>
      </c>
      <c r="L124" s="112"/>
      <c r="M124" s="59" t="s">
        <v>1</v>
      </c>
      <c r="N124" s="60" t="s">
        <v>41</v>
      </c>
      <c r="O124" s="60" t="s">
        <v>124</v>
      </c>
      <c r="P124" s="60" t="s">
        <v>125</v>
      </c>
      <c r="Q124" s="60" t="s">
        <v>126</v>
      </c>
      <c r="R124" s="60" t="s">
        <v>127</v>
      </c>
      <c r="S124" s="60" t="s">
        <v>128</v>
      </c>
      <c r="T124" s="61" t="s">
        <v>129</v>
      </c>
    </row>
    <row r="125" spans="2:65" s="1" customFormat="1" ht="22.9" customHeight="1">
      <c r="B125" s="32"/>
      <c r="C125" s="64" t="s">
        <v>130</v>
      </c>
      <c r="J125" s="116">
        <f>BK125</f>
        <v>0</v>
      </c>
      <c r="L125" s="32"/>
      <c r="M125" s="62"/>
      <c r="N125" s="53"/>
      <c r="O125" s="53"/>
      <c r="P125" s="117">
        <f>P126+P154</f>
        <v>0</v>
      </c>
      <c r="Q125" s="53"/>
      <c r="R125" s="117">
        <f>R126+R154</f>
        <v>1.072E-2</v>
      </c>
      <c r="S125" s="53"/>
      <c r="T125" s="118">
        <f>T126+T154</f>
        <v>0</v>
      </c>
      <c r="AT125" s="17" t="s">
        <v>76</v>
      </c>
      <c r="AU125" s="17" t="s">
        <v>113</v>
      </c>
      <c r="BK125" s="119">
        <f>BK126+BK154</f>
        <v>0</v>
      </c>
    </row>
    <row r="126" spans="2:65" s="11" customFormat="1" ht="25.9" customHeight="1">
      <c r="B126" s="120"/>
      <c r="D126" s="121" t="s">
        <v>76</v>
      </c>
      <c r="E126" s="122" t="s">
        <v>164</v>
      </c>
      <c r="F126" s="122" t="s">
        <v>165</v>
      </c>
      <c r="I126" s="123"/>
      <c r="J126" s="124">
        <f>BK126</f>
        <v>0</v>
      </c>
      <c r="L126" s="120"/>
      <c r="M126" s="125"/>
      <c r="P126" s="126">
        <f>P127+P146</f>
        <v>0</v>
      </c>
      <c r="R126" s="126">
        <f>R127+R146</f>
        <v>2.4000000000000003E-4</v>
      </c>
      <c r="T126" s="127">
        <f>T127+T146</f>
        <v>0</v>
      </c>
      <c r="AR126" s="121" t="s">
        <v>85</v>
      </c>
      <c r="AT126" s="128" t="s">
        <v>76</v>
      </c>
      <c r="AU126" s="128" t="s">
        <v>77</v>
      </c>
      <c r="AY126" s="121" t="s">
        <v>134</v>
      </c>
      <c r="BK126" s="129">
        <f>BK127+BK146</f>
        <v>0</v>
      </c>
    </row>
    <row r="127" spans="2:65" s="11" customFormat="1" ht="22.9" customHeight="1">
      <c r="B127" s="120"/>
      <c r="D127" s="121" t="s">
        <v>76</v>
      </c>
      <c r="E127" s="130" t="s">
        <v>85</v>
      </c>
      <c r="F127" s="130" t="s">
        <v>166</v>
      </c>
      <c r="I127" s="123"/>
      <c r="J127" s="131">
        <f>BK127</f>
        <v>0</v>
      </c>
      <c r="L127" s="120"/>
      <c r="M127" s="125"/>
      <c r="P127" s="126">
        <f>SUM(P128:P145)</f>
        <v>0</v>
      </c>
      <c r="R127" s="126">
        <f>SUM(R128:R145)</f>
        <v>0</v>
      </c>
      <c r="T127" s="127">
        <f>SUM(T128:T145)</f>
        <v>0</v>
      </c>
      <c r="AR127" s="121" t="s">
        <v>85</v>
      </c>
      <c r="AT127" s="128" t="s">
        <v>76</v>
      </c>
      <c r="AU127" s="128" t="s">
        <v>85</v>
      </c>
      <c r="AY127" s="121" t="s">
        <v>134</v>
      </c>
      <c r="BK127" s="129">
        <f>SUM(BK128:BK145)</f>
        <v>0</v>
      </c>
    </row>
    <row r="128" spans="2:65" s="1" customFormat="1" ht="21.75" customHeight="1">
      <c r="B128" s="32"/>
      <c r="C128" s="132" t="s">
        <v>85</v>
      </c>
      <c r="D128" s="132" t="s">
        <v>137</v>
      </c>
      <c r="E128" s="133" t="s">
        <v>1370</v>
      </c>
      <c r="F128" s="134" t="s">
        <v>1371</v>
      </c>
      <c r="G128" s="135" t="s">
        <v>179</v>
      </c>
      <c r="H128" s="136">
        <v>12.48</v>
      </c>
      <c r="I128" s="137"/>
      <c r="J128" s="138">
        <f>ROUND(I128*H128,2)</f>
        <v>0</v>
      </c>
      <c r="K128" s="134" t="s">
        <v>170</v>
      </c>
      <c r="L128" s="32"/>
      <c r="M128" s="139" t="s">
        <v>1</v>
      </c>
      <c r="N128" s="140" t="s">
        <v>42</v>
      </c>
      <c r="P128" s="141">
        <f>O128*H128</f>
        <v>0</v>
      </c>
      <c r="Q128" s="141">
        <v>0</v>
      </c>
      <c r="R128" s="141">
        <f>Q128*H128</f>
        <v>0</v>
      </c>
      <c r="S128" s="141">
        <v>0</v>
      </c>
      <c r="T128" s="142">
        <f>S128*H128</f>
        <v>0</v>
      </c>
      <c r="AR128" s="143" t="s">
        <v>155</v>
      </c>
      <c r="AT128" s="143" t="s">
        <v>137</v>
      </c>
      <c r="AU128" s="143" t="s">
        <v>87</v>
      </c>
      <c r="AY128" s="17" t="s">
        <v>134</v>
      </c>
      <c r="BE128" s="144">
        <f>IF(N128="základní",J128,0)</f>
        <v>0</v>
      </c>
      <c r="BF128" s="144">
        <f>IF(N128="snížená",J128,0)</f>
        <v>0</v>
      </c>
      <c r="BG128" s="144">
        <f>IF(N128="zákl. přenesená",J128,0)</f>
        <v>0</v>
      </c>
      <c r="BH128" s="144">
        <f>IF(N128="sníž. přenesená",J128,0)</f>
        <v>0</v>
      </c>
      <c r="BI128" s="144">
        <f>IF(N128="nulová",J128,0)</f>
        <v>0</v>
      </c>
      <c r="BJ128" s="17" t="s">
        <v>85</v>
      </c>
      <c r="BK128" s="144">
        <f>ROUND(I128*H128,2)</f>
        <v>0</v>
      </c>
      <c r="BL128" s="17" t="s">
        <v>155</v>
      </c>
      <c r="BM128" s="143" t="s">
        <v>1372</v>
      </c>
    </row>
    <row r="129" spans="2:65" s="12" customFormat="1" ht="11.25">
      <c r="B129" s="154"/>
      <c r="D129" s="145" t="s">
        <v>181</v>
      </c>
      <c r="E129" s="155" t="s">
        <v>1</v>
      </c>
      <c r="F129" s="156" t="s">
        <v>1373</v>
      </c>
      <c r="H129" s="157">
        <v>11.52</v>
      </c>
      <c r="I129" s="158"/>
      <c r="L129" s="154"/>
      <c r="M129" s="159"/>
      <c r="T129" s="160"/>
      <c r="AT129" s="155" t="s">
        <v>181</v>
      </c>
      <c r="AU129" s="155" t="s">
        <v>87</v>
      </c>
      <c r="AV129" s="12" t="s">
        <v>87</v>
      </c>
      <c r="AW129" s="12" t="s">
        <v>32</v>
      </c>
      <c r="AX129" s="12" t="s">
        <v>77</v>
      </c>
      <c r="AY129" s="155" t="s">
        <v>134</v>
      </c>
    </row>
    <row r="130" spans="2:65" s="12" customFormat="1" ht="11.25">
      <c r="B130" s="154"/>
      <c r="D130" s="145" t="s">
        <v>181</v>
      </c>
      <c r="E130" s="155" t="s">
        <v>1</v>
      </c>
      <c r="F130" s="156" t="s">
        <v>1374</v>
      </c>
      <c r="H130" s="157">
        <v>0.96</v>
      </c>
      <c r="I130" s="158"/>
      <c r="L130" s="154"/>
      <c r="M130" s="159"/>
      <c r="T130" s="160"/>
      <c r="AT130" s="155" t="s">
        <v>181</v>
      </c>
      <c r="AU130" s="155" t="s">
        <v>87</v>
      </c>
      <c r="AV130" s="12" t="s">
        <v>87</v>
      </c>
      <c r="AW130" s="12" t="s">
        <v>32</v>
      </c>
      <c r="AX130" s="12" t="s">
        <v>77</v>
      </c>
      <c r="AY130" s="155" t="s">
        <v>134</v>
      </c>
    </row>
    <row r="131" spans="2:65" s="13" customFormat="1" ht="11.25">
      <c r="B131" s="161"/>
      <c r="D131" s="145" t="s">
        <v>181</v>
      </c>
      <c r="E131" s="162" t="s">
        <v>1</v>
      </c>
      <c r="F131" s="163" t="s">
        <v>184</v>
      </c>
      <c r="H131" s="164">
        <v>12.48</v>
      </c>
      <c r="I131" s="165"/>
      <c r="L131" s="161"/>
      <c r="M131" s="166"/>
      <c r="T131" s="167"/>
      <c r="AT131" s="162" t="s">
        <v>181</v>
      </c>
      <c r="AU131" s="162" t="s">
        <v>87</v>
      </c>
      <c r="AV131" s="13" t="s">
        <v>155</v>
      </c>
      <c r="AW131" s="13" t="s">
        <v>32</v>
      </c>
      <c r="AX131" s="13" t="s">
        <v>85</v>
      </c>
      <c r="AY131" s="162" t="s">
        <v>134</v>
      </c>
    </row>
    <row r="132" spans="2:65" s="1" customFormat="1" ht="21.75" customHeight="1">
      <c r="B132" s="32"/>
      <c r="C132" s="132" t="s">
        <v>87</v>
      </c>
      <c r="D132" s="132" t="s">
        <v>137</v>
      </c>
      <c r="E132" s="133" t="s">
        <v>1375</v>
      </c>
      <c r="F132" s="134" t="s">
        <v>1376</v>
      </c>
      <c r="G132" s="135" t="s">
        <v>179</v>
      </c>
      <c r="H132" s="136">
        <v>35.1</v>
      </c>
      <c r="I132" s="137"/>
      <c r="J132" s="138">
        <f>ROUND(I132*H132,2)</f>
        <v>0</v>
      </c>
      <c r="K132" s="134" t="s">
        <v>170</v>
      </c>
      <c r="L132" s="32"/>
      <c r="M132" s="139" t="s">
        <v>1</v>
      </c>
      <c r="N132" s="140" t="s">
        <v>42</v>
      </c>
      <c r="P132" s="141">
        <f>O132*H132</f>
        <v>0</v>
      </c>
      <c r="Q132" s="141">
        <v>0</v>
      </c>
      <c r="R132" s="141">
        <f>Q132*H132</f>
        <v>0</v>
      </c>
      <c r="S132" s="141">
        <v>0</v>
      </c>
      <c r="T132" s="142">
        <f>S132*H132</f>
        <v>0</v>
      </c>
      <c r="AR132" s="143" t="s">
        <v>155</v>
      </c>
      <c r="AT132" s="143" t="s">
        <v>137</v>
      </c>
      <c r="AU132" s="143" t="s">
        <v>87</v>
      </c>
      <c r="AY132" s="17" t="s">
        <v>134</v>
      </c>
      <c r="BE132" s="144">
        <f>IF(N132="základní",J132,0)</f>
        <v>0</v>
      </c>
      <c r="BF132" s="144">
        <f>IF(N132="snížená",J132,0)</f>
        <v>0</v>
      </c>
      <c r="BG132" s="144">
        <f>IF(N132="zákl. přenesená",J132,0)</f>
        <v>0</v>
      </c>
      <c r="BH132" s="144">
        <f>IF(N132="sníž. přenesená",J132,0)</f>
        <v>0</v>
      </c>
      <c r="BI132" s="144">
        <f>IF(N132="nulová",J132,0)</f>
        <v>0</v>
      </c>
      <c r="BJ132" s="17" t="s">
        <v>85</v>
      </c>
      <c r="BK132" s="144">
        <f>ROUND(I132*H132,2)</f>
        <v>0</v>
      </c>
      <c r="BL132" s="17" t="s">
        <v>155</v>
      </c>
      <c r="BM132" s="143" t="s">
        <v>1377</v>
      </c>
    </row>
    <row r="133" spans="2:65" s="12" customFormat="1" ht="11.25">
      <c r="B133" s="154"/>
      <c r="D133" s="145" t="s">
        <v>181</v>
      </c>
      <c r="E133" s="155" t="s">
        <v>1</v>
      </c>
      <c r="F133" s="156" t="s">
        <v>1378</v>
      </c>
      <c r="H133" s="157">
        <v>21.6</v>
      </c>
      <c r="I133" s="158"/>
      <c r="L133" s="154"/>
      <c r="M133" s="159"/>
      <c r="T133" s="160"/>
      <c r="AT133" s="155" t="s">
        <v>181</v>
      </c>
      <c r="AU133" s="155" t="s">
        <v>87</v>
      </c>
      <c r="AV133" s="12" t="s">
        <v>87</v>
      </c>
      <c r="AW133" s="12" t="s">
        <v>32</v>
      </c>
      <c r="AX133" s="12" t="s">
        <v>77</v>
      </c>
      <c r="AY133" s="155" t="s">
        <v>134</v>
      </c>
    </row>
    <row r="134" spans="2:65" s="12" customFormat="1" ht="11.25">
      <c r="B134" s="154"/>
      <c r="D134" s="145" t="s">
        <v>181</v>
      </c>
      <c r="E134" s="155" t="s">
        <v>1</v>
      </c>
      <c r="F134" s="156" t="s">
        <v>1379</v>
      </c>
      <c r="H134" s="157">
        <v>13.5</v>
      </c>
      <c r="I134" s="158"/>
      <c r="L134" s="154"/>
      <c r="M134" s="159"/>
      <c r="T134" s="160"/>
      <c r="AT134" s="155" t="s">
        <v>181</v>
      </c>
      <c r="AU134" s="155" t="s">
        <v>87</v>
      </c>
      <c r="AV134" s="12" t="s">
        <v>87</v>
      </c>
      <c r="AW134" s="12" t="s">
        <v>32</v>
      </c>
      <c r="AX134" s="12" t="s">
        <v>77</v>
      </c>
      <c r="AY134" s="155" t="s">
        <v>134</v>
      </c>
    </row>
    <row r="135" spans="2:65" s="13" customFormat="1" ht="11.25">
      <c r="B135" s="161"/>
      <c r="D135" s="145" t="s">
        <v>181</v>
      </c>
      <c r="E135" s="162" t="s">
        <v>1</v>
      </c>
      <c r="F135" s="163" t="s">
        <v>184</v>
      </c>
      <c r="H135" s="164">
        <v>35.1</v>
      </c>
      <c r="I135" s="165"/>
      <c r="L135" s="161"/>
      <c r="M135" s="166"/>
      <c r="T135" s="167"/>
      <c r="AT135" s="162" t="s">
        <v>181</v>
      </c>
      <c r="AU135" s="162" t="s">
        <v>87</v>
      </c>
      <c r="AV135" s="13" t="s">
        <v>155</v>
      </c>
      <c r="AW135" s="13" t="s">
        <v>32</v>
      </c>
      <c r="AX135" s="13" t="s">
        <v>85</v>
      </c>
      <c r="AY135" s="162" t="s">
        <v>134</v>
      </c>
    </row>
    <row r="136" spans="2:65" s="1" customFormat="1" ht="16.5" customHeight="1">
      <c r="B136" s="32"/>
      <c r="C136" s="132" t="s">
        <v>149</v>
      </c>
      <c r="D136" s="132" t="s">
        <v>137</v>
      </c>
      <c r="E136" s="133" t="s">
        <v>1380</v>
      </c>
      <c r="F136" s="134" t="s">
        <v>1381</v>
      </c>
      <c r="G136" s="135" t="s">
        <v>179</v>
      </c>
      <c r="H136" s="136">
        <v>34.58</v>
      </c>
      <c r="I136" s="137"/>
      <c r="J136" s="138">
        <f>ROUND(I136*H136,2)</f>
        <v>0</v>
      </c>
      <c r="K136" s="134" t="s">
        <v>170</v>
      </c>
      <c r="L136" s="32"/>
      <c r="M136" s="139" t="s">
        <v>1</v>
      </c>
      <c r="N136" s="140" t="s">
        <v>42</v>
      </c>
      <c r="P136" s="141">
        <f>O136*H136</f>
        <v>0</v>
      </c>
      <c r="Q136" s="141">
        <v>0</v>
      </c>
      <c r="R136" s="141">
        <f>Q136*H136</f>
        <v>0</v>
      </c>
      <c r="S136" s="141">
        <v>0</v>
      </c>
      <c r="T136" s="142">
        <f>S136*H136</f>
        <v>0</v>
      </c>
      <c r="AR136" s="143" t="s">
        <v>155</v>
      </c>
      <c r="AT136" s="143" t="s">
        <v>137</v>
      </c>
      <c r="AU136" s="143" t="s">
        <v>87</v>
      </c>
      <c r="AY136" s="17" t="s">
        <v>134</v>
      </c>
      <c r="BE136" s="144">
        <f>IF(N136="základní",J136,0)</f>
        <v>0</v>
      </c>
      <c r="BF136" s="144">
        <f>IF(N136="snížená",J136,0)</f>
        <v>0</v>
      </c>
      <c r="BG136" s="144">
        <f>IF(N136="zákl. přenesená",J136,0)</f>
        <v>0</v>
      </c>
      <c r="BH136" s="144">
        <f>IF(N136="sníž. přenesená",J136,0)</f>
        <v>0</v>
      </c>
      <c r="BI136" s="144">
        <f>IF(N136="nulová",J136,0)</f>
        <v>0</v>
      </c>
      <c r="BJ136" s="17" t="s">
        <v>85</v>
      </c>
      <c r="BK136" s="144">
        <f>ROUND(I136*H136,2)</f>
        <v>0</v>
      </c>
      <c r="BL136" s="17" t="s">
        <v>155</v>
      </c>
      <c r="BM136" s="143" t="s">
        <v>1382</v>
      </c>
    </row>
    <row r="137" spans="2:65" s="12" customFormat="1" ht="11.25">
      <c r="B137" s="154"/>
      <c r="D137" s="145" t="s">
        <v>181</v>
      </c>
      <c r="E137" s="155" t="s">
        <v>1</v>
      </c>
      <c r="F137" s="156" t="s">
        <v>1383</v>
      </c>
      <c r="H137" s="157">
        <v>47.58</v>
      </c>
      <c r="I137" s="158"/>
      <c r="L137" s="154"/>
      <c r="M137" s="159"/>
      <c r="T137" s="160"/>
      <c r="AT137" s="155" t="s">
        <v>181</v>
      </c>
      <c r="AU137" s="155" t="s">
        <v>87</v>
      </c>
      <c r="AV137" s="12" t="s">
        <v>87</v>
      </c>
      <c r="AW137" s="12" t="s">
        <v>32</v>
      </c>
      <c r="AX137" s="12" t="s">
        <v>77</v>
      </c>
      <c r="AY137" s="155" t="s">
        <v>134</v>
      </c>
    </row>
    <row r="138" spans="2:65" s="12" customFormat="1" ht="11.25">
      <c r="B138" s="154"/>
      <c r="D138" s="145" t="s">
        <v>181</v>
      </c>
      <c r="E138" s="155" t="s">
        <v>1</v>
      </c>
      <c r="F138" s="156" t="s">
        <v>1384</v>
      </c>
      <c r="H138" s="157">
        <v>-13</v>
      </c>
      <c r="I138" s="158"/>
      <c r="L138" s="154"/>
      <c r="M138" s="159"/>
      <c r="T138" s="160"/>
      <c r="AT138" s="155" t="s">
        <v>181</v>
      </c>
      <c r="AU138" s="155" t="s">
        <v>87</v>
      </c>
      <c r="AV138" s="12" t="s">
        <v>87</v>
      </c>
      <c r="AW138" s="12" t="s">
        <v>32</v>
      </c>
      <c r="AX138" s="12" t="s">
        <v>77</v>
      </c>
      <c r="AY138" s="155" t="s">
        <v>134</v>
      </c>
    </row>
    <row r="139" spans="2:65" s="13" customFormat="1" ht="11.25">
      <c r="B139" s="161"/>
      <c r="D139" s="145" t="s">
        <v>181</v>
      </c>
      <c r="E139" s="162" t="s">
        <v>1</v>
      </c>
      <c r="F139" s="163" t="s">
        <v>184</v>
      </c>
      <c r="H139" s="164">
        <v>34.58</v>
      </c>
      <c r="I139" s="165"/>
      <c r="L139" s="161"/>
      <c r="M139" s="166"/>
      <c r="T139" s="167"/>
      <c r="AT139" s="162" t="s">
        <v>181</v>
      </c>
      <c r="AU139" s="162" t="s">
        <v>87</v>
      </c>
      <c r="AV139" s="13" t="s">
        <v>155</v>
      </c>
      <c r="AW139" s="13" t="s">
        <v>32</v>
      </c>
      <c r="AX139" s="13" t="s">
        <v>85</v>
      </c>
      <c r="AY139" s="162" t="s">
        <v>134</v>
      </c>
    </row>
    <row r="140" spans="2:65" s="1" customFormat="1" ht="21.75" customHeight="1">
      <c r="B140" s="32"/>
      <c r="C140" s="132" t="s">
        <v>155</v>
      </c>
      <c r="D140" s="132" t="s">
        <v>137</v>
      </c>
      <c r="E140" s="133" t="s">
        <v>1385</v>
      </c>
      <c r="F140" s="134" t="s">
        <v>1386</v>
      </c>
      <c r="G140" s="135" t="s">
        <v>179</v>
      </c>
      <c r="H140" s="136">
        <v>13</v>
      </c>
      <c r="I140" s="137"/>
      <c r="J140" s="138">
        <f>ROUND(I140*H140,2)</f>
        <v>0</v>
      </c>
      <c r="K140" s="134" t="s">
        <v>170</v>
      </c>
      <c r="L140" s="32"/>
      <c r="M140" s="139" t="s">
        <v>1</v>
      </c>
      <c r="N140" s="140" t="s">
        <v>42</v>
      </c>
      <c r="P140" s="141">
        <f>O140*H140</f>
        <v>0</v>
      </c>
      <c r="Q140" s="141">
        <v>0</v>
      </c>
      <c r="R140" s="141">
        <f>Q140*H140</f>
        <v>0</v>
      </c>
      <c r="S140" s="141">
        <v>0</v>
      </c>
      <c r="T140" s="142">
        <f>S140*H140</f>
        <v>0</v>
      </c>
      <c r="AR140" s="143" t="s">
        <v>155</v>
      </c>
      <c r="AT140" s="143" t="s">
        <v>137</v>
      </c>
      <c r="AU140" s="143" t="s">
        <v>87</v>
      </c>
      <c r="AY140" s="17" t="s">
        <v>134</v>
      </c>
      <c r="BE140" s="144">
        <f>IF(N140="základní",J140,0)</f>
        <v>0</v>
      </c>
      <c r="BF140" s="144">
        <f>IF(N140="snížená",J140,0)</f>
        <v>0</v>
      </c>
      <c r="BG140" s="144">
        <f>IF(N140="zákl. přenesená",J140,0)</f>
        <v>0</v>
      </c>
      <c r="BH140" s="144">
        <f>IF(N140="sníž. přenesená",J140,0)</f>
        <v>0</v>
      </c>
      <c r="BI140" s="144">
        <f>IF(N140="nulová",J140,0)</f>
        <v>0</v>
      </c>
      <c r="BJ140" s="17" t="s">
        <v>85</v>
      </c>
      <c r="BK140" s="144">
        <f>ROUND(I140*H140,2)</f>
        <v>0</v>
      </c>
      <c r="BL140" s="17" t="s">
        <v>155</v>
      </c>
      <c r="BM140" s="143" t="s">
        <v>1387</v>
      </c>
    </row>
    <row r="141" spans="2:65" s="1" customFormat="1" ht="16.5" customHeight="1">
      <c r="B141" s="32"/>
      <c r="C141" s="132" t="s">
        <v>133</v>
      </c>
      <c r="D141" s="132" t="s">
        <v>137</v>
      </c>
      <c r="E141" s="133" t="s">
        <v>1388</v>
      </c>
      <c r="F141" s="134" t="s">
        <v>1389</v>
      </c>
      <c r="G141" s="135" t="s">
        <v>179</v>
      </c>
      <c r="H141" s="136">
        <v>34.58</v>
      </c>
      <c r="I141" s="137"/>
      <c r="J141" s="138">
        <f>ROUND(I141*H141,2)</f>
        <v>0</v>
      </c>
      <c r="K141" s="134" t="s">
        <v>170</v>
      </c>
      <c r="L141" s="32"/>
      <c r="M141" s="139" t="s">
        <v>1</v>
      </c>
      <c r="N141" s="140" t="s">
        <v>42</v>
      </c>
      <c r="P141" s="141">
        <f>O141*H141</f>
        <v>0</v>
      </c>
      <c r="Q141" s="141">
        <v>0</v>
      </c>
      <c r="R141" s="141">
        <f>Q141*H141</f>
        <v>0</v>
      </c>
      <c r="S141" s="141">
        <v>0</v>
      </c>
      <c r="T141" s="142">
        <f>S141*H141</f>
        <v>0</v>
      </c>
      <c r="AR141" s="143" t="s">
        <v>155</v>
      </c>
      <c r="AT141" s="143" t="s">
        <v>137</v>
      </c>
      <c r="AU141" s="143" t="s">
        <v>87</v>
      </c>
      <c r="AY141" s="17" t="s">
        <v>134</v>
      </c>
      <c r="BE141" s="144">
        <f>IF(N141="základní",J141,0)</f>
        <v>0</v>
      </c>
      <c r="BF141" s="144">
        <f>IF(N141="snížená",J141,0)</f>
        <v>0</v>
      </c>
      <c r="BG141" s="144">
        <f>IF(N141="zákl. přenesená",J141,0)</f>
        <v>0</v>
      </c>
      <c r="BH141" s="144">
        <f>IF(N141="sníž. přenesená",J141,0)</f>
        <v>0</v>
      </c>
      <c r="BI141" s="144">
        <f>IF(N141="nulová",J141,0)</f>
        <v>0</v>
      </c>
      <c r="BJ141" s="17" t="s">
        <v>85</v>
      </c>
      <c r="BK141" s="144">
        <f>ROUND(I141*H141,2)</f>
        <v>0</v>
      </c>
      <c r="BL141" s="17" t="s">
        <v>155</v>
      </c>
      <c r="BM141" s="143" t="s">
        <v>1390</v>
      </c>
    </row>
    <row r="142" spans="2:65" s="1" customFormat="1" ht="16.5" customHeight="1">
      <c r="B142" s="32"/>
      <c r="C142" s="132" t="s">
        <v>194</v>
      </c>
      <c r="D142" s="132" t="s">
        <v>137</v>
      </c>
      <c r="E142" s="133" t="s">
        <v>1391</v>
      </c>
      <c r="F142" s="134" t="s">
        <v>1392</v>
      </c>
      <c r="G142" s="135" t="s">
        <v>179</v>
      </c>
      <c r="H142" s="136">
        <v>13</v>
      </c>
      <c r="I142" s="137"/>
      <c r="J142" s="138">
        <f>ROUND(I142*H142,2)</f>
        <v>0</v>
      </c>
      <c r="K142" s="134" t="s">
        <v>170</v>
      </c>
      <c r="L142" s="32"/>
      <c r="M142" s="139" t="s">
        <v>1</v>
      </c>
      <c r="N142" s="140" t="s">
        <v>42</v>
      </c>
      <c r="P142" s="141">
        <f>O142*H142</f>
        <v>0</v>
      </c>
      <c r="Q142" s="141">
        <v>0</v>
      </c>
      <c r="R142" s="141">
        <f>Q142*H142</f>
        <v>0</v>
      </c>
      <c r="S142" s="141">
        <v>0</v>
      </c>
      <c r="T142" s="142">
        <f>S142*H142</f>
        <v>0</v>
      </c>
      <c r="AR142" s="143" t="s">
        <v>155</v>
      </c>
      <c r="AT142" s="143" t="s">
        <v>137</v>
      </c>
      <c r="AU142" s="143" t="s">
        <v>87</v>
      </c>
      <c r="AY142" s="17" t="s">
        <v>134</v>
      </c>
      <c r="BE142" s="144">
        <f>IF(N142="základní",J142,0)</f>
        <v>0</v>
      </c>
      <c r="BF142" s="144">
        <f>IF(N142="snížená",J142,0)</f>
        <v>0</v>
      </c>
      <c r="BG142" s="144">
        <f>IF(N142="zákl. přenesená",J142,0)</f>
        <v>0</v>
      </c>
      <c r="BH142" s="144">
        <f>IF(N142="sníž. přenesená",J142,0)</f>
        <v>0</v>
      </c>
      <c r="BI142" s="144">
        <f>IF(N142="nulová",J142,0)</f>
        <v>0</v>
      </c>
      <c r="BJ142" s="17" t="s">
        <v>85</v>
      </c>
      <c r="BK142" s="144">
        <f>ROUND(I142*H142,2)</f>
        <v>0</v>
      </c>
      <c r="BL142" s="17" t="s">
        <v>155</v>
      </c>
      <c r="BM142" s="143" t="s">
        <v>1393</v>
      </c>
    </row>
    <row r="143" spans="2:65" s="1" customFormat="1" ht="16.5" customHeight="1">
      <c r="B143" s="32"/>
      <c r="C143" s="132" t="s">
        <v>198</v>
      </c>
      <c r="D143" s="132" t="s">
        <v>137</v>
      </c>
      <c r="E143" s="133" t="s">
        <v>1394</v>
      </c>
      <c r="F143" s="134" t="s">
        <v>220</v>
      </c>
      <c r="G143" s="135" t="s">
        <v>207</v>
      </c>
      <c r="H143" s="136">
        <v>22.1</v>
      </c>
      <c r="I143" s="137"/>
      <c r="J143" s="138">
        <f>ROUND(I143*H143,2)</f>
        <v>0</v>
      </c>
      <c r="K143" s="134" t="s">
        <v>170</v>
      </c>
      <c r="L143" s="32"/>
      <c r="M143" s="139" t="s">
        <v>1</v>
      </c>
      <c r="N143" s="140" t="s">
        <v>42</v>
      </c>
      <c r="P143" s="141">
        <f>O143*H143</f>
        <v>0</v>
      </c>
      <c r="Q143" s="141">
        <v>0</v>
      </c>
      <c r="R143" s="141">
        <f>Q143*H143</f>
        <v>0</v>
      </c>
      <c r="S143" s="141">
        <v>0</v>
      </c>
      <c r="T143" s="142">
        <f>S143*H143</f>
        <v>0</v>
      </c>
      <c r="AR143" s="143" t="s">
        <v>155</v>
      </c>
      <c r="AT143" s="143" t="s">
        <v>137</v>
      </c>
      <c r="AU143" s="143" t="s">
        <v>87</v>
      </c>
      <c r="AY143" s="17" t="s">
        <v>134</v>
      </c>
      <c r="BE143" s="144">
        <f>IF(N143="základní",J143,0)</f>
        <v>0</v>
      </c>
      <c r="BF143" s="144">
        <f>IF(N143="snížená",J143,0)</f>
        <v>0</v>
      </c>
      <c r="BG143" s="144">
        <f>IF(N143="zákl. přenesená",J143,0)</f>
        <v>0</v>
      </c>
      <c r="BH143" s="144">
        <f>IF(N143="sníž. přenesená",J143,0)</f>
        <v>0</v>
      </c>
      <c r="BI143" s="144">
        <f>IF(N143="nulová",J143,0)</f>
        <v>0</v>
      </c>
      <c r="BJ143" s="17" t="s">
        <v>85</v>
      </c>
      <c r="BK143" s="144">
        <f>ROUND(I143*H143,2)</f>
        <v>0</v>
      </c>
      <c r="BL143" s="17" t="s">
        <v>155</v>
      </c>
      <c r="BM143" s="143" t="s">
        <v>1395</v>
      </c>
    </row>
    <row r="144" spans="2:65" s="12" customFormat="1" ht="11.25">
      <c r="B144" s="154"/>
      <c r="D144" s="145" t="s">
        <v>181</v>
      </c>
      <c r="E144" s="155" t="s">
        <v>1</v>
      </c>
      <c r="F144" s="156" t="s">
        <v>1396</v>
      </c>
      <c r="H144" s="157">
        <v>22.1</v>
      </c>
      <c r="I144" s="158"/>
      <c r="L144" s="154"/>
      <c r="M144" s="159"/>
      <c r="T144" s="160"/>
      <c r="AT144" s="155" t="s">
        <v>181</v>
      </c>
      <c r="AU144" s="155" t="s">
        <v>87</v>
      </c>
      <c r="AV144" s="12" t="s">
        <v>87</v>
      </c>
      <c r="AW144" s="12" t="s">
        <v>32</v>
      </c>
      <c r="AX144" s="12" t="s">
        <v>85</v>
      </c>
      <c r="AY144" s="155" t="s">
        <v>134</v>
      </c>
    </row>
    <row r="145" spans="2:65" s="1" customFormat="1" ht="16.5" customHeight="1">
      <c r="B145" s="32"/>
      <c r="C145" s="132" t="s">
        <v>204</v>
      </c>
      <c r="D145" s="132" t="s">
        <v>137</v>
      </c>
      <c r="E145" s="133" t="s">
        <v>1397</v>
      </c>
      <c r="F145" s="134" t="s">
        <v>1398</v>
      </c>
      <c r="G145" s="135" t="s">
        <v>179</v>
      </c>
      <c r="H145" s="136">
        <v>34.58</v>
      </c>
      <c r="I145" s="137"/>
      <c r="J145" s="138">
        <f>ROUND(I145*H145,2)</f>
        <v>0</v>
      </c>
      <c r="K145" s="134" t="s">
        <v>170</v>
      </c>
      <c r="L145" s="32"/>
      <c r="M145" s="139" t="s">
        <v>1</v>
      </c>
      <c r="N145" s="140" t="s">
        <v>42</v>
      </c>
      <c r="P145" s="141">
        <f>O145*H145</f>
        <v>0</v>
      </c>
      <c r="Q145" s="141">
        <v>0</v>
      </c>
      <c r="R145" s="141">
        <f>Q145*H145</f>
        <v>0</v>
      </c>
      <c r="S145" s="141">
        <v>0</v>
      </c>
      <c r="T145" s="142">
        <f>S145*H145</f>
        <v>0</v>
      </c>
      <c r="AR145" s="143" t="s">
        <v>155</v>
      </c>
      <c r="AT145" s="143" t="s">
        <v>137</v>
      </c>
      <c r="AU145" s="143" t="s">
        <v>87</v>
      </c>
      <c r="AY145" s="17" t="s">
        <v>134</v>
      </c>
      <c r="BE145" s="144">
        <f>IF(N145="základní",J145,0)</f>
        <v>0</v>
      </c>
      <c r="BF145" s="144">
        <f>IF(N145="snížená",J145,0)</f>
        <v>0</v>
      </c>
      <c r="BG145" s="144">
        <f>IF(N145="zákl. přenesená",J145,0)</f>
        <v>0</v>
      </c>
      <c r="BH145" s="144">
        <f>IF(N145="sníž. přenesená",J145,0)</f>
        <v>0</v>
      </c>
      <c r="BI145" s="144">
        <f>IF(N145="nulová",J145,0)</f>
        <v>0</v>
      </c>
      <c r="BJ145" s="17" t="s">
        <v>85</v>
      </c>
      <c r="BK145" s="144">
        <f>ROUND(I145*H145,2)</f>
        <v>0</v>
      </c>
      <c r="BL145" s="17" t="s">
        <v>155</v>
      </c>
      <c r="BM145" s="143" t="s">
        <v>1399</v>
      </c>
    </row>
    <row r="146" spans="2:65" s="11" customFormat="1" ht="22.9" customHeight="1">
      <c r="B146" s="120"/>
      <c r="D146" s="121" t="s">
        <v>76</v>
      </c>
      <c r="E146" s="130" t="s">
        <v>155</v>
      </c>
      <c r="F146" s="130" t="s">
        <v>424</v>
      </c>
      <c r="I146" s="123"/>
      <c r="J146" s="131">
        <f>BK146</f>
        <v>0</v>
      </c>
      <c r="L146" s="120"/>
      <c r="M146" s="125"/>
      <c r="P146" s="126">
        <f>SUM(P147:P153)</f>
        <v>0</v>
      </c>
      <c r="R146" s="126">
        <f>SUM(R147:R153)</f>
        <v>2.4000000000000003E-4</v>
      </c>
      <c r="T146" s="127">
        <f>SUM(T147:T153)</f>
        <v>0</v>
      </c>
      <c r="AR146" s="121" t="s">
        <v>85</v>
      </c>
      <c r="AT146" s="128" t="s">
        <v>76</v>
      </c>
      <c r="AU146" s="128" t="s">
        <v>85</v>
      </c>
      <c r="AY146" s="121" t="s">
        <v>134</v>
      </c>
      <c r="BK146" s="129">
        <f>SUM(BK147:BK153)</f>
        <v>0</v>
      </c>
    </row>
    <row r="147" spans="2:65" s="1" customFormat="1" ht="16.5" customHeight="1">
      <c r="B147" s="32"/>
      <c r="C147" s="132" t="s">
        <v>175</v>
      </c>
      <c r="D147" s="132" t="s">
        <v>137</v>
      </c>
      <c r="E147" s="133" t="s">
        <v>1400</v>
      </c>
      <c r="F147" s="134" t="s">
        <v>1401</v>
      </c>
      <c r="G147" s="135" t="s">
        <v>179</v>
      </c>
      <c r="H147" s="136">
        <v>13</v>
      </c>
      <c r="I147" s="137"/>
      <c r="J147" s="138">
        <f>ROUND(I147*H147,2)</f>
        <v>0</v>
      </c>
      <c r="K147" s="134" t="s">
        <v>1</v>
      </c>
      <c r="L147" s="32"/>
      <c r="M147" s="139" t="s">
        <v>1</v>
      </c>
      <c r="N147" s="140" t="s">
        <v>42</v>
      </c>
      <c r="P147" s="141">
        <f>O147*H147</f>
        <v>0</v>
      </c>
      <c r="Q147" s="141">
        <v>0</v>
      </c>
      <c r="R147" s="141">
        <f>Q147*H147</f>
        <v>0</v>
      </c>
      <c r="S147" s="141">
        <v>0</v>
      </c>
      <c r="T147" s="142">
        <f>S147*H147</f>
        <v>0</v>
      </c>
      <c r="AR147" s="143" t="s">
        <v>155</v>
      </c>
      <c r="AT147" s="143" t="s">
        <v>137</v>
      </c>
      <c r="AU147" s="143" t="s">
        <v>87</v>
      </c>
      <c r="AY147" s="17" t="s">
        <v>134</v>
      </c>
      <c r="BE147" s="144">
        <f>IF(N147="základní",J147,0)</f>
        <v>0</v>
      </c>
      <c r="BF147" s="144">
        <f>IF(N147="snížená",J147,0)</f>
        <v>0</v>
      </c>
      <c r="BG147" s="144">
        <f>IF(N147="zákl. přenesená",J147,0)</f>
        <v>0</v>
      </c>
      <c r="BH147" s="144">
        <f>IF(N147="sníž. přenesená",J147,0)</f>
        <v>0</v>
      </c>
      <c r="BI147" s="144">
        <f>IF(N147="nulová",J147,0)</f>
        <v>0</v>
      </c>
      <c r="BJ147" s="17" t="s">
        <v>85</v>
      </c>
      <c r="BK147" s="144">
        <f>ROUND(I147*H147,2)</f>
        <v>0</v>
      </c>
      <c r="BL147" s="17" t="s">
        <v>155</v>
      </c>
      <c r="BM147" s="143" t="s">
        <v>1402</v>
      </c>
    </row>
    <row r="148" spans="2:65" s="12" customFormat="1" ht="11.25">
      <c r="B148" s="154"/>
      <c r="D148" s="145" t="s">
        <v>181</v>
      </c>
      <c r="E148" s="155" t="s">
        <v>1</v>
      </c>
      <c r="F148" s="156" t="s">
        <v>1403</v>
      </c>
      <c r="H148" s="157">
        <v>3.36</v>
      </c>
      <c r="I148" s="158"/>
      <c r="L148" s="154"/>
      <c r="M148" s="159"/>
      <c r="T148" s="160"/>
      <c r="AT148" s="155" t="s">
        <v>181</v>
      </c>
      <c r="AU148" s="155" t="s">
        <v>87</v>
      </c>
      <c r="AV148" s="12" t="s">
        <v>87</v>
      </c>
      <c r="AW148" s="12" t="s">
        <v>32</v>
      </c>
      <c r="AX148" s="12" t="s">
        <v>77</v>
      </c>
      <c r="AY148" s="155" t="s">
        <v>134</v>
      </c>
    </row>
    <row r="149" spans="2:65" s="12" customFormat="1" ht="11.25">
      <c r="B149" s="154"/>
      <c r="D149" s="145" t="s">
        <v>181</v>
      </c>
      <c r="E149" s="155" t="s">
        <v>1</v>
      </c>
      <c r="F149" s="156" t="s">
        <v>1404</v>
      </c>
      <c r="H149" s="157">
        <v>0.28000000000000003</v>
      </c>
      <c r="I149" s="158"/>
      <c r="L149" s="154"/>
      <c r="M149" s="159"/>
      <c r="T149" s="160"/>
      <c r="AT149" s="155" t="s">
        <v>181</v>
      </c>
      <c r="AU149" s="155" t="s">
        <v>87</v>
      </c>
      <c r="AV149" s="12" t="s">
        <v>87</v>
      </c>
      <c r="AW149" s="12" t="s">
        <v>32</v>
      </c>
      <c r="AX149" s="12" t="s">
        <v>77</v>
      </c>
      <c r="AY149" s="155" t="s">
        <v>134</v>
      </c>
    </row>
    <row r="150" spans="2:65" s="12" customFormat="1" ht="11.25">
      <c r="B150" s="154"/>
      <c r="D150" s="145" t="s">
        <v>181</v>
      </c>
      <c r="E150" s="155" t="s">
        <v>1</v>
      </c>
      <c r="F150" s="156" t="s">
        <v>1405</v>
      </c>
      <c r="H150" s="157">
        <v>5.76</v>
      </c>
      <c r="I150" s="158"/>
      <c r="L150" s="154"/>
      <c r="M150" s="159"/>
      <c r="T150" s="160"/>
      <c r="AT150" s="155" t="s">
        <v>181</v>
      </c>
      <c r="AU150" s="155" t="s">
        <v>87</v>
      </c>
      <c r="AV150" s="12" t="s">
        <v>87</v>
      </c>
      <c r="AW150" s="12" t="s">
        <v>32</v>
      </c>
      <c r="AX150" s="12" t="s">
        <v>77</v>
      </c>
      <c r="AY150" s="155" t="s">
        <v>134</v>
      </c>
    </row>
    <row r="151" spans="2:65" s="12" customFormat="1" ht="11.25">
      <c r="B151" s="154"/>
      <c r="D151" s="145" t="s">
        <v>181</v>
      </c>
      <c r="E151" s="155" t="s">
        <v>1</v>
      </c>
      <c r="F151" s="156" t="s">
        <v>1406</v>
      </c>
      <c r="H151" s="157">
        <v>3.6</v>
      </c>
      <c r="I151" s="158"/>
      <c r="L151" s="154"/>
      <c r="M151" s="159"/>
      <c r="T151" s="160"/>
      <c r="AT151" s="155" t="s">
        <v>181</v>
      </c>
      <c r="AU151" s="155" t="s">
        <v>87</v>
      </c>
      <c r="AV151" s="12" t="s">
        <v>87</v>
      </c>
      <c r="AW151" s="12" t="s">
        <v>32</v>
      </c>
      <c r="AX151" s="12" t="s">
        <v>77</v>
      </c>
      <c r="AY151" s="155" t="s">
        <v>134</v>
      </c>
    </row>
    <row r="152" spans="2:65" s="13" customFormat="1" ht="11.25">
      <c r="B152" s="161"/>
      <c r="D152" s="145" t="s">
        <v>181</v>
      </c>
      <c r="E152" s="162" t="s">
        <v>1</v>
      </c>
      <c r="F152" s="163" t="s">
        <v>184</v>
      </c>
      <c r="H152" s="164">
        <v>12.999999999999998</v>
      </c>
      <c r="I152" s="165"/>
      <c r="L152" s="161"/>
      <c r="M152" s="166"/>
      <c r="T152" s="167"/>
      <c r="AT152" s="162" t="s">
        <v>181</v>
      </c>
      <c r="AU152" s="162" t="s">
        <v>87</v>
      </c>
      <c r="AV152" s="13" t="s">
        <v>155</v>
      </c>
      <c r="AW152" s="13" t="s">
        <v>32</v>
      </c>
      <c r="AX152" s="13" t="s">
        <v>85</v>
      </c>
      <c r="AY152" s="162" t="s">
        <v>134</v>
      </c>
    </row>
    <row r="153" spans="2:65" s="1" customFormat="1" ht="16.5" customHeight="1">
      <c r="B153" s="32"/>
      <c r="C153" s="174" t="s">
        <v>213</v>
      </c>
      <c r="D153" s="174" t="s">
        <v>420</v>
      </c>
      <c r="E153" s="175" t="s">
        <v>1407</v>
      </c>
      <c r="F153" s="176" t="s">
        <v>1408</v>
      </c>
      <c r="G153" s="177" t="s">
        <v>383</v>
      </c>
      <c r="H153" s="178">
        <v>12</v>
      </c>
      <c r="I153" s="179"/>
      <c r="J153" s="180">
        <f>ROUND(I153*H153,2)</f>
        <v>0</v>
      </c>
      <c r="K153" s="176" t="s">
        <v>1</v>
      </c>
      <c r="L153" s="181"/>
      <c r="M153" s="182" t="s">
        <v>1</v>
      </c>
      <c r="N153" s="183" t="s">
        <v>42</v>
      </c>
      <c r="P153" s="141">
        <f>O153*H153</f>
        <v>0</v>
      </c>
      <c r="Q153" s="141">
        <v>2.0000000000000002E-5</v>
      </c>
      <c r="R153" s="141">
        <f>Q153*H153</f>
        <v>2.4000000000000003E-4</v>
      </c>
      <c r="S153" s="141">
        <v>0</v>
      </c>
      <c r="T153" s="142">
        <f>S153*H153</f>
        <v>0</v>
      </c>
      <c r="AR153" s="143" t="s">
        <v>204</v>
      </c>
      <c r="AT153" s="143" t="s">
        <v>420</v>
      </c>
      <c r="AU153" s="143" t="s">
        <v>87</v>
      </c>
      <c r="AY153" s="17" t="s">
        <v>134</v>
      </c>
      <c r="BE153" s="144">
        <f>IF(N153="základní",J153,0)</f>
        <v>0</v>
      </c>
      <c r="BF153" s="144">
        <f>IF(N153="snížená",J153,0)</f>
        <v>0</v>
      </c>
      <c r="BG153" s="144">
        <f>IF(N153="zákl. přenesená",J153,0)</f>
        <v>0</v>
      </c>
      <c r="BH153" s="144">
        <f>IF(N153="sníž. přenesená",J153,0)</f>
        <v>0</v>
      </c>
      <c r="BI153" s="144">
        <f>IF(N153="nulová",J153,0)</f>
        <v>0</v>
      </c>
      <c r="BJ153" s="17" t="s">
        <v>85</v>
      </c>
      <c r="BK153" s="144">
        <f>ROUND(I153*H153,2)</f>
        <v>0</v>
      </c>
      <c r="BL153" s="17" t="s">
        <v>155</v>
      </c>
      <c r="BM153" s="143" t="s">
        <v>1409</v>
      </c>
    </row>
    <row r="154" spans="2:65" s="11" customFormat="1" ht="25.9" customHeight="1">
      <c r="B154" s="120"/>
      <c r="D154" s="121" t="s">
        <v>76</v>
      </c>
      <c r="E154" s="122" t="s">
        <v>654</v>
      </c>
      <c r="F154" s="122" t="s">
        <v>655</v>
      </c>
      <c r="I154" s="123"/>
      <c r="J154" s="124">
        <f>BK154</f>
        <v>0</v>
      </c>
      <c r="L154" s="120"/>
      <c r="M154" s="125"/>
      <c r="P154" s="126">
        <f>P155+P175+P215+P224+P235</f>
        <v>0</v>
      </c>
      <c r="R154" s="126">
        <f>R155+R175+R215+R224+R235</f>
        <v>1.048E-2</v>
      </c>
      <c r="T154" s="127">
        <f>T155+T175+T215+T224+T235</f>
        <v>0</v>
      </c>
      <c r="AR154" s="121" t="s">
        <v>87</v>
      </c>
      <c r="AT154" s="128" t="s">
        <v>76</v>
      </c>
      <c r="AU154" s="128" t="s">
        <v>77</v>
      </c>
      <c r="AY154" s="121" t="s">
        <v>134</v>
      </c>
      <c r="BK154" s="129">
        <f>BK155+BK175+BK215+BK224+BK235</f>
        <v>0</v>
      </c>
    </row>
    <row r="155" spans="2:65" s="11" customFormat="1" ht="22.9" customHeight="1">
      <c r="B155" s="120"/>
      <c r="D155" s="121" t="s">
        <v>76</v>
      </c>
      <c r="E155" s="130" t="s">
        <v>1410</v>
      </c>
      <c r="F155" s="130" t="s">
        <v>1411</v>
      </c>
      <c r="I155" s="123"/>
      <c r="J155" s="131">
        <f>BK155</f>
        <v>0</v>
      </c>
      <c r="L155" s="120"/>
      <c r="M155" s="125"/>
      <c r="P155" s="126">
        <f>SUM(P156:P174)</f>
        <v>0</v>
      </c>
      <c r="R155" s="126">
        <f>SUM(R156:R174)</f>
        <v>0</v>
      </c>
      <c r="T155" s="127">
        <f>SUM(T156:T174)</f>
        <v>0</v>
      </c>
      <c r="AR155" s="121" t="s">
        <v>87</v>
      </c>
      <c r="AT155" s="128" t="s">
        <v>76</v>
      </c>
      <c r="AU155" s="128" t="s">
        <v>85</v>
      </c>
      <c r="AY155" s="121" t="s">
        <v>134</v>
      </c>
      <c r="BK155" s="129">
        <f>SUM(BK156:BK174)</f>
        <v>0</v>
      </c>
    </row>
    <row r="156" spans="2:65" s="1" customFormat="1" ht="16.5" customHeight="1">
      <c r="B156" s="32"/>
      <c r="C156" s="132" t="s">
        <v>218</v>
      </c>
      <c r="D156" s="132" t="s">
        <v>137</v>
      </c>
      <c r="E156" s="133" t="s">
        <v>1412</v>
      </c>
      <c r="F156" s="134" t="s">
        <v>1413</v>
      </c>
      <c r="G156" s="135" t="s">
        <v>383</v>
      </c>
      <c r="H156" s="136">
        <v>16</v>
      </c>
      <c r="I156" s="137"/>
      <c r="J156" s="138">
        <f t="shared" ref="J156:J174" si="0">ROUND(I156*H156,2)</f>
        <v>0</v>
      </c>
      <c r="K156" s="134" t="s">
        <v>1</v>
      </c>
      <c r="L156" s="32"/>
      <c r="M156" s="139" t="s">
        <v>1</v>
      </c>
      <c r="N156" s="140" t="s">
        <v>42</v>
      </c>
      <c r="P156" s="141">
        <f t="shared" ref="P156:P174" si="1">O156*H156</f>
        <v>0</v>
      </c>
      <c r="Q156" s="141">
        <v>0</v>
      </c>
      <c r="R156" s="141">
        <f t="shared" ref="R156:R174" si="2">Q156*H156</f>
        <v>0</v>
      </c>
      <c r="S156" s="141">
        <v>0</v>
      </c>
      <c r="T156" s="142">
        <f t="shared" ref="T156:T174" si="3">S156*H156</f>
        <v>0</v>
      </c>
      <c r="AR156" s="143" t="s">
        <v>155</v>
      </c>
      <c r="AT156" s="143" t="s">
        <v>137</v>
      </c>
      <c r="AU156" s="143" t="s">
        <v>87</v>
      </c>
      <c r="AY156" s="17" t="s">
        <v>134</v>
      </c>
      <c r="BE156" s="144">
        <f t="shared" ref="BE156:BE174" si="4">IF(N156="základní",J156,0)</f>
        <v>0</v>
      </c>
      <c r="BF156" s="144">
        <f t="shared" ref="BF156:BF174" si="5">IF(N156="snížená",J156,0)</f>
        <v>0</v>
      </c>
      <c r="BG156" s="144">
        <f t="shared" ref="BG156:BG174" si="6">IF(N156="zákl. přenesená",J156,0)</f>
        <v>0</v>
      </c>
      <c r="BH156" s="144">
        <f t="shared" ref="BH156:BH174" si="7">IF(N156="sníž. přenesená",J156,0)</f>
        <v>0</v>
      </c>
      <c r="BI156" s="144">
        <f t="shared" ref="BI156:BI174" si="8">IF(N156="nulová",J156,0)</f>
        <v>0</v>
      </c>
      <c r="BJ156" s="17" t="s">
        <v>85</v>
      </c>
      <c r="BK156" s="144">
        <f t="shared" ref="BK156:BK174" si="9">ROUND(I156*H156,2)</f>
        <v>0</v>
      </c>
      <c r="BL156" s="17" t="s">
        <v>155</v>
      </c>
      <c r="BM156" s="143" t="s">
        <v>1414</v>
      </c>
    </row>
    <row r="157" spans="2:65" s="1" customFormat="1" ht="16.5" customHeight="1">
      <c r="B157" s="32"/>
      <c r="C157" s="132" t="s">
        <v>8</v>
      </c>
      <c r="D157" s="132" t="s">
        <v>137</v>
      </c>
      <c r="E157" s="133" t="s">
        <v>1415</v>
      </c>
      <c r="F157" s="134" t="s">
        <v>1416</v>
      </c>
      <c r="G157" s="135" t="s">
        <v>383</v>
      </c>
      <c r="H157" s="136">
        <v>8</v>
      </c>
      <c r="I157" s="137"/>
      <c r="J157" s="138">
        <f t="shared" si="0"/>
        <v>0</v>
      </c>
      <c r="K157" s="134" t="s">
        <v>1</v>
      </c>
      <c r="L157" s="32"/>
      <c r="M157" s="139" t="s">
        <v>1</v>
      </c>
      <c r="N157" s="140" t="s">
        <v>42</v>
      </c>
      <c r="P157" s="141">
        <f t="shared" si="1"/>
        <v>0</v>
      </c>
      <c r="Q157" s="141">
        <v>0</v>
      </c>
      <c r="R157" s="141">
        <f t="shared" si="2"/>
        <v>0</v>
      </c>
      <c r="S157" s="141">
        <v>0</v>
      </c>
      <c r="T157" s="142">
        <f t="shared" si="3"/>
        <v>0</v>
      </c>
      <c r="AR157" s="143" t="s">
        <v>155</v>
      </c>
      <c r="AT157" s="143" t="s">
        <v>137</v>
      </c>
      <c r="AU157" s="143" t="s">
        <v>87</v>
      </c>
      <c r="AY157" s="17" t="s">
        <v>134</v>
      </c>
      <c r="BE157" s="144">
        <f t="shared" si="4"/>
        <v>0</v>
      </c>
      <c r="BF157" s="144">
        <f t="shared" si="5"/>
        <v>0</v>
      </c>
      <c r="BG157" s="144">
        <f t="shared" si="6"/>
        <v>0</v>
      </c>
      <c r="BH157" s="144">
        <f t="shared" si="7"/>
        <v>0</v>
      </c>
      <c r="BI157" s="144">
        <f t="shared" si="8"/>
        <v>0</v>
      </c>
      <c r="BJ157" s="17" t="s">
        <v>85</v>
      </c>
      <c r="BK157" s="144">
        <f t="shared" si="9"/>
        <v>0</v>
      </c>
      <c r="BL157" s="17" t="s">
        <v>155</v>
      </c>
      <c r="BM157" s="143" t="s">
        <v>1417</v>
      </c>
    </row>
    <row r="158" spans="2:65" s="1" customFormat="1" ht="16.5" customHeight="1">
      <c r="B158" s="32"/>
      <c r="C158" s="132" t="s">
        <v>304</v>
      </c>
      <c r="D158" s="132" t="s">
        <v>137</v>
      </c>
      <c r="E158" s="133" t="s">
        <v>1418</v>
      </c>
      <c r="F158" s="134" t="s">
        <v>1419</v>
      </c>
      <c r="G158" s="135" t="s">
        <v>383</v>
      </c>
      <c r="H158" s="136">
        <v>10</v>
      </c>
      <c r="I158" s="137"/>
      <c r="J158" s="138">
        <f t="shared" si="0"/>
        <v>0</v>
      </c>
      <c r="K158" s="134" t="s">
        <v>1</v>
      </c>
      <c r="L158" s="32"/>
      <c r="M158" s="139" t="s">
        <v>1</v>
      </c>
      <c r="N158" s="140" t="s">
        <v>42</v>
      </c>
      <c r="P158" s="141">
        <f t="shared" si="1"/>
        <v>0</v>
      </c>
      <c r="Q158" s="141">
        <v>0</v>
      </c>
      <c r="R158" s="141">
        <f t="shared" si="2"/>
        <v>0</v>
      </c>
      <c r="S158" s="141">
        <v>0</v>
      </c>
      <c r="T158" s="142">
        <f t="shared" si="3"/>
        <v>0</v>
      </c>
      <c r="AR158" s="143" t="s">
        <v>155</v>
      </c>
      <c r="AT158" s="143" t="s">
        <v>137</v>
      </c>
      <c r="AU158" s="143" t="s">
        <v>87</v>
      </c>
      <c r="AY158" s="17" t="s">
        <v>134</v>
      </c>
      <c r="BE158" s="144">
        <f t="shared" si="4"/>
        <v>0</v>
      </c>
      <c r="BF158" s="144">
        <f t="shared" si="5"/>
        <v>0</v>
      </c>
      <c r="BG158" s="144">
        <f t="shared" si="6"/>
        <v>0</v>
      </c>
      <c r="BH158" s="144">
        <f t="shared" si="7"/>
        <v>0</v>
      </c>
      <c r="BI158" s="144">
        <f t="shared" si="8"/>
        <v>0</v>
      </c>
      <c r="BJ158" s="17" t="s">
        <v>85</v>
      </c>
      <c r="BK158" s="144">
        <f t="shared" si="9"/>
        <v>0</v>
      </c>
      <c r="BL158" s="17" t="s">
        <v>155</v>
      </c>
      <c r="BM158" s="143" t="s">
        <v>1420</v>
      </c>
    </row>
    <row r="159" spans="2:65" s="1" customFormat="1" ht="16.5" customHeight="1">
      <c r="B159" s="32"/>
      <c r="C159" s="132" t="s">
        <v>309</v>
      </c>
      <c r="D159" s="132" t="s">
        <v>137</v>
      </c>
      <c r="E159" s="133" t="s">
        <v>1421</v>
      </c>
      <c r="F159" s="134" t="s">
        <v>1422</v>
      </c>
      <c r="G159" s="135" t="s">
        <v>383</v>
      </c>
      <c r="H159" s="136">
        <v>25</v>
      </c>
      <c r="I159" s="137"/>
      <c r="J159" s="138">
        <f t="shared" si="0"/>
        <v>0</v>
      </c>
      <c r="K159" s="134" t="s">
        <v>1</v>
      </c>
      <c r="L159" s="32"/>
      <c r="M159" s="139" t="s">
        <v>1</v>
      </c>
      <c r="N159" s="140" t="s">
        <v>42</v>
      </c>
      <c r="P159" s="141">
        <f t="shared" si="1"/>
        <v>0</v>
      </c>
      <c r="Q159" s="141">
        <v>0</v>
      </c>
      <c r="R159" s="141">
        <f t="shared" si="2"/>
        <v>0</v>
      </c>
      <c r="S159" s="141">
        <v>0</v>
      </c>
      <c r="T159" s="142">
        <f t="shared" si="3"/>
        <v>0</v>
      </c>
      <c r="AR159" s="143" t="s">
        <v>155</v>
      </c>
      <c r="AT159" s="143" t="s">
        <v>137</v>
      </c>
      <c r="AU159" s="143" t="s">
        <v>87</v>
      </c>
      <c r="AY159" s="17" t="s">
        <v>134</v>
      </c>
      <c r="BE159" s="144">
        <f t="shared" si="4"/>
        <v>0</v>
      </c>
      <c r="BF159" s="144">
        <f t="shared" si="5"/>
        <v>0</v>
      </c>
      <c r="BG159" s="144">
        <f t="shared" si="6"/>
        <v>0</v>
      </c>
      <c r="BH159" s="144">
        <f t="shared" si="7"/>
        <v>0</v>
      </c>
      <c r="BI159" s="144">
        <f t="shared" si="8"/>
        <v>0</v>
      </c>
      <c r="BJ159" s="17" t="s">
        <v>85</v>
      </c>
      <c r="BK159" s="144">
        <f t="shared" si="9"/>
        <v>0</v>
      </c>
      <c r="BL159" s="17" t="s">
        <v>155</v>
      </c>
      <c r="BM159" s="143" t="s">
        <v>1423</v>
      </c>
    </row>
    <row r="160" spans="2:65" s="1" customFormat="1" ht="16.5" customHeight="1">
      <c r="B160" s="32"/>
      <c r="C160" s="132" t="s">
        <v>316</v>
      </c>
      <c r="D160" s="132" t="s">
        <v>137</v>
      </c>
      <c r="E160" s="133" t="s">
        <v>1424</v>
      </c>
      <c r="F160" s="134" t="s">
        <v>1425</v>
      </c>
      <c r="G160" s="135" t="s">
        <v>383</v>
      </c>
      <c r="H160" s="136">
        <v>24</v>
      </c>
      <c r="I160" s="137"/>
      <c r="J160" s="138">
        <f t="shared" si="0"/>
        <v>0</v>
      </c>
      <c r="K160" s="134" t="s">
        <v>1</v>
      </c>
      <c r="L160" s="32"/>
      <c r="M160" s="139" t="s">
        <v>1</v>
      </c>
      <c r="N160" s="140" t="s">
        <v>42</v>
      </c>
      <c r="P160" s="141">
        <f t="shared" si="1"/>
        <v>0</v>
      </c>
      <c r="Q160" s="141">
        <v>0</v>
      </c>
      <c r="R160" s="141">
        <f t="shared" si="2"/>
        <v>0</v>
      </c>
      <c r="S160" s="141">
        <v>0</v>
      </c>
      <c r="T160" s="142">
        <f t="shared" si="3"/>
        <v>0</v>
      </c>
      <c r="AR160" s="143" t="s">
        <v>155</v>
      </c>
      <c r="AT160" s="143" t="s">
        <v>137</v>
      </c>
      <c r="AU160" s="143" t="s">
        <v>87</v>
      </c>
      <c r="AY160" s="17" t="s">
        <v>134</v>
      </c>
      <c r="BE160" s="144">
        <f t="shared" si="4"/>
        <v>0</v>
      </c>
      <c r="BF160" s="144">
        <f t="shared" si="5"/>
        <v>0</v>
      </c>
      <c r="BG160" s="144">
        <f t="shared" si="6"/>
        <v>0</v>
      </c>
      <c r="BH160" s="144">
        <f t="shared" si="7"/>
        <v>0</v>
      </c>
      <c r="BI160" s="144">
        <f t="shared" si="8"/>
        <v>0</v>
      </c>
      <c r="BJ160" s="17" t="s">
        <v>85</v>
      </c>
      <c r="BK160" s="144">
        <f t="shared" si="9"/>
        <v>0</v>
      </c>
      <c r="BL160" s="17" t="s">
        <v>155</v>
      </c>
      <c r="BM160" s="143" t="s">
        <v>1426</v>
      </c>
    </row>
    <row r="161" spans="2:65" s="1" customFormat="1" ht="16.5" customHeight="1">
      <c r="B161" s="32"/>
      <c r="C161" s="132" t="s">
        <v>323</v>
      </c>
      <c r="D161" s="132" t="s">
        <v>137</v>
      </c>
      <c r="E161" s="133" t="s">
        <v>1427</v>
      </c>
      <c r="F161" s="134" t="s">
        <v>1428</v>
      </c>
      <c r="G161" s="135" t="s">
        <v>383</v>
      </c>
      <c r="H161" s="136">
        <v>33</v>
      </c>
      <c r="I161" s="137"/>
      <c r="J161" s="138">
        <f t="shared" si="0"/>
        <v>0</v>
      </c>
      <c r="K161" s="134" t="s">
        <v>1</v>
      </c>
      <c r="L161" s="32"/>
      <c r="M161" s="139" t="s">
        <v>1</v>
      </c>
      <c r="N161" s="140" t="s">
        <v>42</v>
      </c>
      <c r="P161" s="141">
        <f t="shared" si="1"/>
        <v>0</v>
      </c>
      <c r="Q161" s="141">
        <v>0</v>
      </c>
      <c r="R161" s="141">
        <f t="shared" si="2"/>
        <v>0</v>
      </c>
      <c r="S161" s="141">
        <v>0</v>
      </c>
      <c r="T161" s="142">
        <f t="shared" si="3"/>
        <v>0</v>
      </c>
      <c r="AR161" s="143" t="s">
        <v>155</v>
      </c>
      <c r="AT161" s="143" t="s">
        <v>137</v>
      </c>
      <c r="AU161" s="143" t="s">
        <v>87</v>
      </c>
      <c r="AY161" s="17" t="s">
        <v>134</v>
      </c>
      <c r="BE161" s="144">
        <f t="shared" si="4"/>
        <v>0</v>
      </c>
      <c r="BF161" s="144">
        <f t="shared" si="5"/>
        <v>0</v>
      </c>
      <c r="BG161" s="144">
        <f t="shared" si="6"/>
        <v>0</v>
      </c>
      <c r="BH161" s="144">
        <f t="shared" si="7"/>
        <v>0</v>
      </c>
      <c r="BI161" s="144">
        <f t="shared" si="8"/>
        <v>0</v>
      </c>
      <c r="BJ161" s="17" t="s">
        <v>85</v>
      </c>
      <c r="BK161" s="144">
        <f t="shared" si="9"/>
        <v>0</v>
      </c>
      <c r="BL161" s="17" t="s">
        <v>155</v>
      </c>
      <c r="BM161" s="143" t="s">
        <v>1429</v>
      </c>
    </row>
    <row r="162" spans="2:65" s="1" customFormat="1" ht="16.5" customHeight="1">
      <c r="B162" s="32"/>
      <c r="C162" s="132" t="s">
        <v>327</v>
      </c>
      <c r="D162" s="132" t="s">
        <v>137</v>
      </c>
      <c r="E162" s="133" t="s">
        <v>1430</v>
      </c>
      <c r="F162" s="134" t="s">
        <v>1431</v>
      </c>
      <c r="G162" s="135" t="s">
        <v>383</v>
      </c>
      <c r="H162" s="136">
        <v>65</v>
      </c>
      <c r="I162" s="137"/>
      <c r="J162" s="138">
        <f t="shared" si="0"/>
        <v>0</v>
      </c>
      <c r="K162" s="134" t="s">
        <v>1</v>
      </c>
      <c r="L162" s="32"/>
      <c r="M162" s="139" t="s">
        <v>1</v>
      </c>
      <c r="N162" s="140" t="s">
        <v>42</v>
      </c>
      <c r="P162" s="141">
        <f t="shared" si="1"/>
        <v>0</v>
      </c>
      <c r="Q162" s="141">
        <v>0</v>
      </c>
      <c r="R162" s="141">
        <f t="shared" si="2"/>
        <v>0</v>
      </c>
      <c r="S162" s="141">
        <v>0</v>
      </c>
      <c r="T162" s="142">
        <f t="shared" si="3"/>
        <v>0</v>
      </c>
      <c r="AR162" s="143" t="s">
        <v>155</v>
      </c>
      <c r="AT162" s="143" t="s">
        <v>137</v>
      </c>
      <c r="AU162" s="143" t="s">
        <v>87</v>
      </c>
      <c r="AY162" s="17" t="s">
        <v>134</v>
      </c>
      <c r="BE162" s="144">
        <f t="shared" si="4"/>
        <v>0</v>
      </c>
      <c r="BF162" s="144">
        <f t="shared" si="5"/>
        <v>0</v>
      </c>
      <c r="BG162" s="144">
        <f t="shared" si="6"/>
        <v>0</v>
      </c>
      <c r="BH162" s="144">
        <f t="shared" si="7"/>
        <v>0</v>
      </c>
      <c r="BI162" s="144">
        <f t="shared" si="8"/>
        <v>0</v>
      </c>
      <c r="BJ162" s="17" t="s">
        <v>85</v>
      </c>
      <c r="BK162" s="144">
        <f t="shared" si="9"/>
        <v>0</v>
      </c>
      <c r="BL162" s="17" t="s">
        <v>155</v>
      </c>
      <c r="BM162" s="143" t="s">
        <v>1432</v>
      </c>
    </row>
    <row r="163" spans="2:65" s="1" customFormat="1" ht="16.5" customHeight="1">
      <c r="B163" s="32"/>
      <c r="C163" s="132" t="s">
        <v>333</v>
      </c>
      <c r="D163" s="132" t="s">
        <v>137</v>
      </c>
      <c r="E163" s="133" t="s">
        <v>1433</v>
      </c>
      <c r="F163" s="134" t="s">
        <v>1434</v>
      </c>
      <c r="G163" s="135" t="s">
        <v>1435</v>
      </c>
      <c r="H163" s="136">
        <v>27</v>
      </c>
      <c r="I163" s="137"/>
      <c r="J163" s="138">
        <f t="shared" si="0"/>
        <v>0</v>
      </c>
      <c r="K163" s="134" t="s">
        <v>1</v>
      </c>
      <c r="L163" s="32"/>
      <c r="M163" s="139" t="s">
        <v>1</v>
      </c>
      <c r="N163" s="140" t="s">
        <v>42</v>
      </c>
      <c r="P163" s="141">
        <f t="shared" si="1"/>
        <v>0</v>
      </c>
      <c r="Q163" s="141">
        <v>0</v>
      </c>
      <c r="R163" s="141">
        <f t="shared" si="2"/>
        <v>0</v>
      </c>
      <c r="S163" s="141">
        <v>0</v>
      </c>
      <c r="T163" s="142">
        <f t="shared" si="3"/>
        <v>0</v>
      </c>
      <c r="AR163" s="143" t="s">
        <v>155</v>
      </c>
      <c r="AT163" s="143" t="s">
        <v>137</v>
      </c>
      <c r="AU163" s="143" t="s">
        <v>87</v>
      </c>
      <c r="AY163" s="17" t="s">
        <v>134</v>
      </c>
      <c r="BE163" s="144">
        <f t="shared" si="4"/>
        <v>0</v>
      </c>
      <c r="BF163" s="144">
        <f t="shared" si="5"/>
        <v>0</v>
      </c>
      <c r="BG163" s="144">
        <f t="shared" si="6"/>
        <v>0</v>
      </c>
      <c r="BH163" s="144">
        <f t="shared" si="7"/>
        <v>0</v>
      </c>
      <c r="BI163" s="144">
        <f t="shared" si="8"/>
        <v>0</v>
      </c>
      <c r="BJ163" s="17" t="s">
        <v>85</v>
      </c>
      <c r="BK163" s="144">
        <f t="shared" si="9"/>
        <v>0</v>
      </c>
      <c r="BL163" s="17" t="s">
        <v>155</v>
      </c>
      <c r="BM163" s="143" t="s">
        <v>1436</v>
      </c>
    </row>
    <row r="164" spans="2:65" s="1" customFormat="1" ht="16.5" customHeight="1">
      <c r="B164" s="32"/>
      <c r="C164" s="132" t="s">
        <v>337</v>
      </c>
      <c r="D164" s="132" t="s">
        <v>137</v>
      </c>
      <c r="E164" s="133" t="s">
        <v>1437</v>
      </c>
      <c r="F164" s="134" t="s">
        <v>1438</v>
      </c>
      <c r="G164" s="135" t="s">
        <v>139</v>
      </c>
      <c r="H164" s="136">
        <v>1</v>
      </c>
      <c r="I164" s="137"/>
      <c r="J164" s="138">
        <f t="shared" si="0"/>
        <v>0</v>
      </c>
      <c r="K164" s="134" t="s">
        <v>1</v>
      </c>
      <c r="L164" s="32"/>
      <c r="M164" s="139" t="s">
        <v>1</v>
      </c>
      <c r="N164" s="140" t="s">
        <v>42</v>
      </c>
      <c r="P164" s="141">
        <f t="shared" si="1"/>
        <v>0</v>
      </c>
      <c r="Q164" s="141">
        <v>0</v>
      </c>
      <c r="R164" s="141">
        <f t="shared" si="2"/>
        <v>0</v>
      </c>
      <c r="S164" s="141">
        <v>0</v>
      </c>
      <c r="T164" s="142">
        <f t="shared" si="3"/>
        <v>0</v>
      </c>
      <c r="AR164" s="143" t="s">
        <v>155</v>
      </c>
      <c r="AT164" s="143" t="s">
        <v>137</v>
      </c>
      <c r="AU164" s="143" t="s">
        <v>87</v>
      </c>
      <c r="AY164" s="17" t="s">
        <v>134</v>
      </c>
      <c r="BE164" s="144">
        <f t="shared" si="4"/>
        <v>0</v>
      </c>
      <c r="BF164" s="144">
        <f t="shared" si="5"/>
        <v>0</v>
      </c>
      <c r="BG164" s="144">
        <f t="shared" si="6"/>
        <v>0</v>
      </c>
      <c r="BH164" s="144">
        <f t="shared" si="7"/>
        <v>0</v>
      </c>
      <c r="BI164" s="144">
        <f t="shared" si="8"/>
        <v>0</v>
      </c>
      <c r="BJ164" s="17" t="s">
        <v>85</v>
      </c>
      <c r="BK164" s="144">
        <f t="shared" si="9"/>
        <v>0</v>
      </c>
      <c r="BL164" s="17" t="s">
        <v>155</v>
      </c>
      <c r="BM164" s="143" t="s">
        <v>1439</v>
      </c>
    </row>
    <row r="165" spans="2:65" s="1" customFormat="1" ht="16.5" customHeight="1">
      <c r="B165" s="32"/>
      <c r="C165" s="174" t="s">
        <v>344</v>
      </c>
      <c r="D165" s="174" t="s">
        <v>420</v>
      </c>
      <c r="E165" s="175" t="s">
        <v>1440</v>
      </c>
      <c r="F165" s="176" t="s">
        <v>1441</v>
      </c>
      <c r="G165" s="177" t="s">
        <v>1435</v>
      </c>
      <c r="H165" s="178">
        <v>3</v>
      </c>
      <c r="I165" s="179"/>
      <c r="J165" s="180">
        <f t="shared" si="0"/>
        <v>0</v>
      </c>
      <c r="K165" s="176" t="s">
        <v>1</v>
      </c>
      <c r="L165" s="181"/>
      <c r="M165" s="182" t="s">
        <v>1</v>
      </c>
      <c r="N165" s="183" t="s">
        <v>42</v>
      </c>
      <c r="P165" s="141">
        <f t="shared" si="1"/>
        <v>0</v>
      </c>
      <c r="Q165" s="141">
        <v>0</v>
      </c>
      <c r="R165" s="141">
        <f t="shared" si="2"/>
        <v>0</v>
      </c>
      <c r="S165" s="141">
        <v>0</v>
      </c>
      <c r="T165" s="142">
        <f t="shared" si="3"/>
        <v>0</v>
      </c>
      <c r="AR165" s="143" t="s">
        <v>204</v>
      </c>
      <c r="AT165" s="143" t="s">
        <v>420</v>
      </c>
      <c r="AU165" s="143" t="s">
        <v>87</v>
      </c>
      <c r="AY165" s="17" t="s">
        <v>134</v>
      </c>
      <c r="BE165" s="144">
        <f t="shared" si="4"/>
        <v>0</v>
      </c>
      <c r="BF165" s="144">
        <f t="shared" si="5"/>
        <v>0</v>
      </c>
      <c r="BG165" s="144">
        <f t="shared" si="6"/>
        <v>0</v>
      </c>
      <c r="BH165" s="144">
        <f t="shared" si="7"/>
        <v>0</v>
      </c>
      <c r="BI165" s="144">
        <f t="shared" si="8"/>
        <v>0</v>
      </c>
      <c r="BJ165" s="17" t="s">
        <v>85</v>
      </c>
      <c r="BK165" s="144">
        <f t="shared" si="9"/>
        <v>0</v>
      </c>
      <c r="BL165" s="17" t="s">
        <v>155</v>
      </c>
      <c r="BM165" s="143" t="s">
        <v>1442</v>
      </c>
    </row>
    <row r="166" spans="2:65" s="1" customFormat="1" ht="21.75" customHeight="1">
      <c r="B166" s="32"/>
      <c r="C166" s="174" t="s">
        <v>7</v>
      </c>
      <c r="D166" s="174" t="s">
        <v>420</v>
      </c>
      <c r="E166" s="175" t="s">
        <v>1443</v>
      </c>
      <c r="F166" s="176" t="s">
        <v>1444</v>
      </c>
      <c r="G166" s="177" t="s">
        <v>1435</v>
      </c>
      <c r="H166" s="178">
        <v>1</v>
      </c>
      <c r="I166" s="179"/>
      <c r="J166" s="180">
        <f t="shared" si="0"/>
        <v>0</v>
      </c>
      <c r="K166" s="176" t="s">
        <v>1</v>
      </c>
      <c r="L166" s="181"/>
      <c r="M166" s="182" t="s">
        <v>1</v>
      </c>
      <c r="N166" s="183" t="s">
        <v>42</v>
      </c>
      <c r="P166" s="141">
        <f t="shared" si="1"/>
        <v>0</v>
      </c>
      <c r="Q166" s="141">
        <v>0</v>
      </c>
      <c r="R166" s="141">
        <f t="shared" si="2"/>
        <v>0</v>
      </c>
      <c r="S166" s="141">
        <v>0</v>
      </c>
      <c r="T166" s="142">
        <f t="shared" si="3"/>
        <v>0</v>
      </c>
      <c r="AR166" s="143" t="s">
        <v>204</v>
      </c>
      <c r="AT166" s="143" t="s">
        <v>420</v>
      </c>
      <c r="AU166" s="143" t="s">
        <v>87</v>
      </c>
      <c r="AY166" s="17" t="s">
        <v>134</v>
      </c>
      <c r="BE166" s="144">
        <f t="shared" si="4"/>
        <v>0</v>
      </c>
      <c r="BF166" s="144">
        <f t="shared" si="5"/>
        <v>0</v>
      </c>
      <c r="BG166" s="144">
        <f t="shared" si="6"/>
        <v>0</v>
      </c>
      <c r="BH166" s="144">
        <f t="shared" si="7"/>
        <v>0</v>
      </c>
      <c r="BI166" s="144">
        <f t="shared" si="8"/>
        <v>0</v>
      </c>
      <c r="BJ166" s="17" t="s">
        <v>85</v>
      </c>
      <c r="BK166" s="144">
        <f t="shared" si="9"/>
        <v>0</v>
      </c>
      <c r="BL166" s="17" t="s">
        <v>155</v>
      </c>
      <c r="BM166" s="143" t="s">
        <v>1445</v>
      </c>
    </row>
    <row r="167" spans="2:65" s="1" customFormat="1" ht="24.2" customHeight="1">
      <c r="B167" s="32"/>
      <c r="C167" s="174" t="s">
        <v>357</v>
      </c>
      <c r="D167" s="174" t="s">
        <v>420</v>
      </c>
      <c r="E167" s="175" t="s">
        <v>1446</v>
      </c>
      <c r="F167" s="176" t="s">
        <v>1447</v>
      </c>
      <c r="G167" s="177" t="s">
        <v>1435</v>
      </c>
      <c r="H167" s="178">
        <v>5</v>
      </c>
      <c r="I167" s="179"/>
      <c r="J167" s="180">
        <f t="shared" si="0"/>
        <v>0</v>
      </c>
      <c r="K167" s="176" t="s">
        <v>1</v>
      </c>
      <c r="L167" s="181"/>
      <c r="M167" s="182" t="s">
        <v>1</v>
      </c>
      <c r="N167" s="183" t="s">
        <v>42</v>
      </c>
      <c r="P167" s="141">
        <f t="shared" si="1"/>
        <v>0</v>
      </c>
      <c r="Q167" s="141">
        <v>0</v>
      </c>
      <c r="R167" s="141">
        <f t="shared" si="2"/>
        <v>0</v>
      </c>
      <c r="S167" s="141">
        <v>0</v>
      </c>
      <c r="T167" s="142">
        <f t="shared" si="3"/>
        <v>0</v>
      </c>
      <c r="AR167" s="143" t="s">
        <v>204</v>
      </c>
      <c r="AT167" s="143" t="s">
        <v>420</v>
      </c>
      <c r="AU167" s="143" t="s">
        <v>87</v>
      </c>
      <c r="AY167" s="17" t="s">
        <v>134</v>
      </c>
      <c r="BE167" s="144">
        <f t="shared" si="4"/>
        <v>0</v>
      </c>
      <c r="BF167" s="144">
        <f t="shared" si="5"/>
        <v>0</v>
      </c>
      <c r="BG167" s="144">
        <f t="shared" si="6"/>
        <v>0</v>
      </c>
      <c r="BH167" s="144">
        <f t="shared" si="7"/>
        <v>0</v>
      </c>
      <c r="BI167" s="144">
        <f t="shared" si="8"/>
        <v>0</v>
      </c>
      <c r="BJ167" s="17" t="s">
        <v>85</v>
      </c>
      <c r="BK167" s="144">
        <f t="shared" si="9"/>
        <v>0</v>
      </c>
      <c r="BL167" s="17" t="s">
        <v>155</v>
      </c>
      <c r="BM167" s="143" t="s">
        <v>1448</v>
      </c>
    </row>
    <row r="168" spans="2:65" s="1" customFormat="1" ht="21.75" customHeight="1">
      <c r="B168" s="32"/>
      <c r="C168" s="174" t="s">
        <v>363</v>
      </c>
      <c r="D168" s="174" t="s">
        <v>420</v>
      </c>
      <c r="E168" s="175" t="s">
        <v>1449</v>
      </c>
      <c r="F168" s="176" t="s">
        <v>1450</v>
      </c>
      <c r="G168" s="177" t="s">
        <v>1435</v>
      </c>
      <c r="H168" s="178">
        <v>1</v>
      </c>
      <c r="I168" s="179"/>
      <c r="J168" s="180">
        <f t="shared" si="0"/>
        <v>0</v>
      </c>
      <c r="K168" s="176" t="s">
        <v>1</v>
      </c>
      <c r="L168" s="181"/>
      <c r="M168" s="182" t="s">
        <v>1</v>
      </c>
      <c r="N168" s="183" t="s">
        <v>42</v>
      </c>
      <c r="P168" s="141">
        <f t="shared" si="1"/>
        <v>0</v>
      </c>
      <c r="Q168" s="141">
        <v>0</v>
      </c>
      <c r="R168" s="141">
        <f t="shared" si="2"/>
        <v>0</v>
      </c>
      <c r="S168" s="141">
        <v>0</v>
      </c>
      <c r="T168" s="142">
        <f t="shared" si="3"/>
        <v>0</v>
      </c>
      <c r="AR168" s="143" t="s">
        <v>204</v>
      </c>
      <c r="AT168" s="143" t="s">
        <v>420</v>
      </c>
      <c r="AU168" s="143" t="s">
        <v>87</v>
      </c>
      <c r="AY168" s="17" t="s">
        <v>134</v>
      </c>
      <c r="BE168" s="144">
        <f t="shared" si="4"/>
        <v>0</v>
      </c>
      <c r="BF168" s="144">
        <f t="shared" si="5"/>
        <v>0</v>
      </c>
      <c r="BG168" s="144">
        <f t="shared" si="6"/>
        <v>0</v>
      </c>
      <c r="BH168" s="144">
        <f t="shared" si="7"/>
        <v>0</v>
      </c>
      <c r="BI168" s="144">
        <f t="shared" si="8"/>
        <v>0</v>
      </c>
      <c r="BJ168" s="17" t="s">
        <v>85</v>
      </c>
      <c r="BK168" s="144">
        <f t="shared" si="9"/>
        <v>0</v>
      </c>
      <c r="BL168" s="17" t="s">
        <v>155</v>
      </c>
      <c r="BM168" s="143" t="s">
        <v>1451</v>
      </c>
    </row>
    <row r="169" spans="2:65" s="1" customFormat="1" ht="21.75" customHeight="1">
      <c r="B169" s="32"/>
      <c r="C169" s="174" t="s">
        <v>368</v>
      </c>
      <c r="D169" s="174" t="s">
        <v>420</v>
      </c>
      <c r="E169" s="175" t="s">
        <v>1452</v>
      </c>
      <c r="F169" s="176" t="s">
        <v>1453</v>
      </c>
      <c r="G169" s="177" t="s">
        <v>1435</v>
      </c>
      <c r="H169" s="178">
        <v>1</v>
      </c>
      <c r="I169" s="179"/>
      <c r="J169" s="180">
        <f t="shared" si="0"/>
        <v>0</v>
      </c>
      <c r="K169" s="176" t="s">
        <v>1</v>
      </c>
      <c r="L169" s="181"/>
      <c r="M169" s="182" t="s">
        <v>1</v>
      </c>
      <c r="N169" s="183" t="s">
        <v>42</v>
      </c>
      <c r="P169" s="141">
        <f t="shared" si="1"/>
        <v>0</v>
      </c>
      <c r="Q169" s="141">
        <v>0</v>
      </c>
      <c r="R169" s="141">
        <f t="shared" si="2"/>
        <v>0</v>
      </c>
      <c r="S169" s="141">
        <v>0</v>
      </c>
      <c r="T169" s="142">
        <f t="shared" si="3"/>
        <v>0</v>
      </c>
      <c r="AR169" s="143" t="s">
        <v>204</v>
      </c>
      <c r="AT169" s="143" t="s">
        <v>420</v>
      </c>
      <c r="AU169" s="143" t="s">
        <v>87</v>
      </c>
      <c r="AY169" s="17" t="s">
        <v>134</v>
      </c>
      <c r="BE169" s="144">
        <f t="shared" si="4"/>
        <v>0</v>
      </c>
      <c r="BF169" s="144">
        <f t="shared" si="5"/>
        <v>0</v>
      </c>
      <c r="BG169" s="144">
        <f t="shared" si="6"/>
        <v>0</v>
      </c>
      <c r="BH169" s="144">
        <f t="shared" si="7"/>
        <v>0</v>
      </c>
      <c r="BI169" s="144">
        <f t="shared" si="8"/>
        <v>0</v>
      </c>
      <c r="BJ169" s="17" t="s">
        <v>85</v>
      </c>
      <c r="BK169" s="144">
        <f t="shared" si="9"/>
        <v>0</v>
      </c>
      <c r="BL169" s="17" t="s">
        <v>155</v>
      </c>
      <c r="BM169" s="143" t="s">
        <v>1454</v>
      </c>
    </row>
    <row r="170" spans="2:65" s="1" customFormat="1" ht="16.5" customHeight="1">
      <c r="B170" s="32"/>
      <c r="C170" s="132" t="s">
        <v>372</v>
      </c>
      <c r="D170" s="132" t="s">
        <v>137</v>
      </c>
      <c r="E170" s="133" t="s">
        <v>1455</v>
      </c>
      <c r="F170" s="134" t="s">
        <v>1456</v>
      </c>
      <c r="G170" s="135" t="s">
        <v>366</v>
      </c>
      <c r="H170" s="136">
        <v>2</v>
      </c>
      <c r="I170" s="137"/>
      <c r="J170" s="138">
        <f t="shared" si="0"/>
        <v>0</v>
      </c>
      <c r="K170" s="134" t="s">
        <v>1</v>
      </c>
      <c r="L170" s="32"/>
      <c r="M170" s="139" t="s">
        <v>1</v>
      </c>
      <c r="N170" s="140" t="s">
        <v>42</v>
      </c>
      <c r="P170" s="141">
        <f t="shared" si="1"/>
        <v>0</v>
      </c>
      <c r="Q170" s="141">
        <v>0</v>
      </c>
      <c r="R170" s="141">
        <f t="shared" si="2"/>
        <v>0</v>
      </c>
      <c r="S170" s="141">
        <v>0</v>
      </c>
      <c r="T170" s="142">
        <f t="shared" si="3"/>
        <v>0</v>
      </c>
      <c r="AR170" s="143" t="s">
        <v>155</v>
      </c>
      <c r="AT170" s="143" t="s">
        <v>137</v>
      </c>
      <c r="AU170" s="143" t="s">
        <v>87</v>
      </c>
      <c r="AY170" s="17" t="s">
        <v>134</v>
      </c>
      <c r="BE170" s="144">
        <f t="shared" si="4"/>
        <v>0</v>
      </c>
      <c r="BF170" s="144">
        <f t="shared" si="5"/>
        <v>0</v>
      </c>
      <c r="BG170" s="144">
        <f t="shared" si="6"/>
        <v>0</v>
      </c>
      <c r="BH170" s="144">
        <f t="shared" si="7"/>
        <v>0</v>
      </c>
      <c r="BI170" s="144">
        <f t="shared" si="8"/>
        <v>0</v>
      </c>
      <c r="BJ170" s="17" t="s">
        <v>85</v>
      </c>
      <c r="BK170" s="144">
        <f t="shared" si="9"/>
        <v>0</v>
      </c>
      <c r="BL170" s="17" t="s">
        <v>155</v>
      </c>
      <c r="BM170" s="143" t="s">
        <v>1457</v>
      </c>
    </row>
    <row r="171" spans="2:65" s="1" customFormat="1" ht="16.5" customHeight="1">
      <c r="B171" s="32"/>
      <c r="C171" s="174" t="s">
        <v>376</v>
      </c>
      <c r="D171" s="174" t="s">
        <v>420</v>
      </c>
      <c r="E171" s="175" t="s">
        <v>1458</v>
      </c>
      <c r="F171" s="176" t="s">
        <v>1459</v>
      </c>
      <c r="G171" s="177" t="s">
        <v>1435</v>
      </c>
      <c r="H171" s="178">
        <v>2</v>
      </c>
      <c r="I171" s="179"/>
      <c r="J171" s="180">
        <f t="shared" si="0"/>
        <v>0</v>
      </c>
      <c r="K171" s="176" t="s">
        <v>1</v>
      </c>
      <c r="L171" s="181"/>
      <c r="M171" s="182" t="s">
        <v>1</v>
      </c>
      <c r="N171" s="183" t="s">
        <v>42</v>
      </c>
      <c r="P171" s="141">
        <f t="shared" si="1"/>
        <v>0</v>
      </c>
      <c r="Q171" s="141">
        <v>0</v>
      </c>
      <c r="R171" s="141">
        <f t="shared" si="2"/>
        <v>0</v>
      </c>
      <c r="S171" s="141">
        <v>0</v>
      </c>
      <c r="T171" s="142">
        <f t="shared" si="3"/>
        <v>0</v>
      </c>
      <c r="AR171" s="143" t="s">
        <v>204</v>
      </c>
      <c r="AT171" s="143" t="s">
        <v>420</v>
      </c>
      <c r="AU171" s="143" t="s">
        <v>87</v>
      </c>
      <c r="AY171" s="17" t="s">
        <v>134</v>
      </c>
      <c r="BE171" s="144">
        <f t="shared" si="4"/>
        <v>0</v>
      </c>
      <c r="BF171" s="144">
        <f t="shared" si="5"/>
        <v>0</v>
      </c>
      <c r="BG171" s="144">
        <f t="shared" si="6"/>
        <v>0</v>
      </c>
      <c r="BH171" s="144">
        <f t="shared" si="7"/>
        <v>0</v>
      </c>
      <c r="BI171" s="144">
        <f t="shared" si="8"/>
        <v>0</v>
      </c>
      <c r="BJ171" s="17" t="s">
        <v>85</v>
      </c>
      <c r="BK171" s="144">
        <f t="shared" si="9"/>
        <v>0</v>
      </c>
      <c r="BL171" s="17" t="s">
        <v>155</v>
      </c>
      <c r="BM171" s="143" t="s">
        <v>1460</v>
      </c>
    </row>
    <row r="172" spans="2:65" s="1" customFormat="1" ht="16.5" customHeight="1">
      <c r="B172" s="32"/>
      <c r="C172" s="132" t="s">
        <v>380</v>
      </c>
      <c r="D172" s="132" t="s">
        <v>137</v>
      </c>
      <c r="E172" s="133" t="s">
        <v>1461</v>
      </c>
      <c r="F172" s="134" t="s">
        <v>1462</v>
      </c>
      <c r="G172" s="135" t="s">
        <v>1435</v>
      </c>
      <c r="H172" s="136">
        <v>1</v>
      </c>
      <c r="I172" s="137"/>
      <c r="J172" s="138">
        <f t="shared" si="0"/>
        <v>0</v>
      </c>
      <c r="K172" s="134" t="s">
        <v>1</v>
      </c>
      <c r="L172" s="32"/>
      <c r="M172" s="139" t="s">
        <v>1</v>
      </c>
      <c r="N172" s="140" t="s">
        <v>42</v>
      </c>
      <c r="P172" s="141">
        <f t="shared" si="1"/>
        <v>0</v>
      </c>
      <c r="Q172" s="141">
        <v>0</v>
      </c>
      <c r="R172" s="141">
        <f t="shared" si="2"/>
        <v>0</v>
      </c>
      <c r="S172" s="141">
        <v>0</v>
      </c>
      <c r="T172" s="142">
        <f t="shared" si="3"/>
        <v>0</v>
      </c>
      <c r="AR172" s="143" t="s">
        <v>155</v>
      </c>
      <c r="AT172" s="143" t="s">
        <v>137</v>
      </c>
      <c r="AU172" s="143" t="s">
        <v>87</v>
      </c>
      <c r="AY172" s="17" t="s">
        <v>134</v>
      </c>
      <c r="BE172" s="144">
        <f t="shared" si="4"/>
        <v>0</v>
      </c>
      <c r="BF172" s="144">
        <f t="shared" si="5"/>
        <v>0</v>
      </c>
      <c r="BG172" s="144">
        <f t="shared" si="6"/>
        <v>0</v>
      </c>
      <c r="BH172" s="144">
        <f t="shared" si="7"/>
        <v>0</v>
      </c>
      <c r="BI172" s="144">
        <f t="shared" si="8"/>
        <v>0</v>
      </c>
      <c r="BJ172" s="17" t="s">
        <v>85</v>
      </c>
      <c r="BK172" s="144">
        <f t="shared" si="9"/>
        <v>0</v>
      </c>
      <c r="BL172" s="17" t="s">
        <v>155</v>
      </c>
      <c r="BM172" s="143" t="s">
        <v>1463</v>
      </c>
    </row>
    <row r="173" spans="2:65" s="1" customFormat="1" ht="16.5" customHeight="1">
      <c r="B173" s="32"/>
      <c r="C173" s="132" t="s">
        <v>386</v>
      </c>
      <c r="D173" s="132" t="s">
        <v>137</v>
      </c>
      <c r="E173" s="133" t="s">
        <v>1464</v>
      </c>
      <c r="F173" s="134" t="s">
        <v>1465</v>
      </c>
      <c r="G173" s="135" t="s">
        <v>383</v>
      </c>
      <c r="H173" s="136">
        <v>116</v>
      </c>
      <c r="I173" s="137"/>
      <c r="J173" s="138">
        <f t="shared" si="0"/>
        <v>0</v>
      </c>
      <c r="K173" s="134" t="s">
        <v>170</v>
      </c>
      <c r="L173" s="32"/>
      <c r="M173" s="139" t="s">
        <v>1</v>
      </c>
      <c r="N173" s="140" t="s">
        <v>42</v>
      </c>
      <c r="P173" s="141">
        <f t="shared" si="1"/>
        <v>0</v>
      </c>
      <c r="Q173" s="141">
        <v>0</v>
      </c>
      <c r="R173" s="141">
        <f t="shared" si="2"/>
        <v>0</v>
      </c>
      <c r="S173" s="141">
        <v>0</v>
      </c>
      <c r="T173" s="142">
        <f t="shared" si="3"/>
        <v>0</v>
      </c>
      <c r="AR173" s="143" t="s">
        <v>323</v>
      </c>
      <c r="AT173" s="143" t="s">
        <v>137</v>
      </c>
      <c r="AU173" s="143" t="s">
        <v>87</v>
      </c>
      <c r="AY173" s="17" t="s">
        <v>134</v>
      </c>
      <c r="BE173" s="144">
        <f t="shared" si="4"/>
        <v>0</v>
      </c>
      <c r="BF173" s="144">
        <f t="shared" si="5"/>
        <v>0</v>
      </c>
      <c r="BG173" s="144">
        <f t="shared" si="6"/>
        <v>0</v>
      </c>
      <c r="BH173" s="144">
        <f t="shared" si="7"/>
        <v>0</v>
      </c>
      <c r="BI173" s="144">
        <f t="shared" si="8"/>
        <v>0</v>
      </c>
      <c r="BJ173" s="17" t="s">
        <v>85</v>
      </c>
      <c r="BK173" s="144">
        <f t="shared" si="9"/>
        <v>0</v>
      </c>
      <c r="BL173" s="17" t="s">
        <v>323</v>
      </c>
      <c r="BM173" s="143" t="s">
        <v>1466</v>
      </c>
    </row>
    <row r="174" spans="2:65" s="1" customFormat="1" ht="16.5" customHeight="1">
      <c r="B174" s="32"/>
      <c r="C174" s="132" t="s">
        <v>391</v>
      </c>
      <c r="D174" s="132" t="s">
        <v>137</v>
      </c>
      <c r="E174" s="133" t="s">
        <v>1467</v>
      </c>
      <c r="F174" s="134" t="s">
        <v>1468</v>
      </c>
      <c r="G174" s="135" t="s">
        <v>383</v>
      </c>
      <c r="H174" s="136">
        <v>65</v>
      </c>
      <c r="I174" s="137"/>
      <c r="J174" s="138">
        <f t="shared" si="0"/>
        <v>0</v>
      </c>
      <c r="K174" s="134" t="s">
        <v>170</v>
      </c>
      <c r="L174" s="32"/>
      <c r="M174" s="139" t="s">
        <v>1</v>
      </c>
      <c r="N174" s="140" t="s">
        <v>42</v>
      </c>
      <c r="P174" s="141">
        <f t="shared" si="1"/>
        <v>0</v>
      </c>
      <c r="Q174" s="141">
        <v>0</v>
      </c>
      <c r="R174" s="141">
        <f t="shared" si="2"/>
        <v>0</v>
      </c>
      <c r="S174" s="141">
        <v>0</v>
      </c>
      <c r="T174" s="142">
        <f t="shared" si="3"/>
        <v>0</v>
      </c>
      <c r="AR174" s="143" t="s">
        <v>323</v>
      </c>
      <c r="AT174" s="143" t="s">
        <v>137</v>
      </c>
      <c r="AU174" s="143" t="s">
        <v>87</v>
      </c>
      <c r="AY174" s="17" t="s">
        <v>134</v>
      </c>
      <c r="BE174" s="144">
        <f t="shared" si="4"/>
        <v>0</v>
      </c>
      <c r="BF174" s="144">
        <f t="shared" si="5"/>
        <v>0</v>
      </c>
      <c r="BG174" s="144">
        <f t="shared" si="6"/>
        <v>0</v>
      </c>
      <c r="BH174" s="144">
        <f t="shared" si="7"/>
        <v>0</v>
      </c>
      <c r="BI174" s="144">
        <f t="shared" si="8"/>
        <v>0</v>
      </c>
      <c r="BJ174" s="17" t="s">
        <v>85</v>
      </c>
      <c r="BK174" s="144">
        <f t="shared" si="9"/>
        <v>0</v>
      </c>
      <c r="BL174" s="17" t="s">
        <v>323</v>
      </c>
      <c r="BM174" s="143" t="s">
        <v>1469</v>
      </c>
    </row>
    <row r="175" spans="2:65" s="11" customFormat="1" ht="22.9" customHeight="1">
      <c r="B175" s="120"/>
      <c r="D175" s="121" t="s">
        <v>76</v>
      </c>
      <c r="E175" s="130" t="s">
        <v>1470</v>
      </c>
      <c r="F175" s="130" t="s">
        <v>1471</v>
      </c>
      <c r="I175" s="123"/>
      <c r="J175" s="131">
        <f>BK175</f>
        <v>0</v>
      </c>
      <c r="L175" s="120"/>
      <c r="M175" s="125"/>
      <c r="P175" s="126">
        <f>SUM(P176:P214)</f>
        <v>0</v>
      </c>
      <c r="R175" s="126">
        <f>SUM(R176:R214)</f>
        <v>6.7200000000000003E-3</v>
      </c>
      <c r="T175" s="127">
        <f>SUM(T176:T214)</f>
        <v>0</v>
      </c>
      <c r="AR175" s="121" t="s">
        <v>87</v>
      </c>
      <c r="AT175" s="128" t="s">
        <v>76</v>
      </c>
      <c r="AU175" s="128" t="s">
        <v>85</v>
      </c>
      <c r="AY175" s="121" t="s">
        <v>134</v>
      </c>
      <c r="BK175" s="129">
        <f>SUM(BK176:BK214)</f>
        <v>0</v>
      </c>
    </row>
    <row r="176" spans="2:65" s="1" customFormat="1" ht="16.5" customHeight="1">
      <c r="B176" s="32"/>
      <c r="C176" s="132" t="s">
        <v>397</v>
      </c>
      <c r="D176" s="132" t="s">
        <v>137</v>
      </c>
      <c r="E176" s="133" t="s">
        <v>1472</v>
      </c>
      <c r="F176" s="134" t="s">
        <v>1473</v>
      </c>
      <c r="G176" s="135" t="s">
        <v>383</v>
      </c>
      <c r="H176" s="136">
        <v>35</v>
      </c>
      <c r="I176" s="137"/>
      <c r="J176" s="138">
        <f>ROUND(I176*H176,2)</f>
        <v>0</v>
      </c>
      <c r="K176" s="134" t="s">
        <v>1</v>
      </c>
      <c r="L176" s="32"/>
      <c r="M176" s="139" t="s">
        <v>1</v>
      </c>
      <c r="N176" s="140" t="s">
        <v>42</v>
      </c>
      <c r="P176" s="141">
        <f>O176*H176</f>
        <v>0</v>
      </c>
      <c r="Q176" s="141">
        <v>0</v>
      </c>
      <c r="R176" s="141">
        <f>Q176*H176</f>
        <v>0</v>
      </c>
      <c r="S176" s="141">
        <v>0</v>
      </c>
      <c r="T176" s="142">
        <f>S176*H176</f>
        <v>0</v>
      </c>
      <c r="AR176" s="143" t="s">
        <v>155</v>
      </c>
      <c r="AT176" s="143" t="s">
        <v>137</v>
      </c>
      <c r="AU176" s="143" t="s">
        <v>87</v>
      </c>
      <c r="AY176" s="17" t="s">
        <v>134</v>
      </c>
      <c r="BE176" s="144">
        <f>IF(N176="základní",J176,0)</f>
        <v>0</v>
      </c>
      <c r="BF176" s="144">
        <f>IF(N176="snížená",J176,0)</f>
        <v>0</v>
      </c>
      <c r="BG176" s="144">
        <f>IF(N176="zákl. přenesená",J176,0)</f>
        <v>0</v>
      </c>
      <c r="BH176" s="144">
        <f>IF(N176="sníž. přenesená",J176,0)</f>
        <v>0</v>
      </c>
      <c r="BI176" s="144">
        <f>IF(N176="nulová",J176,0)</f>
        <v>0</v>
      </c>
      <c r="BJ176" s="17" t="s">
        <v>85</v>
      </c>
      <c r="BK176" s="144">
        <f>ROUND(I176*H176,2)</f>
        <v>0</v>
      </c>
      <c r="BL176" s="17" t="s">
        <v>155</v>
      </c>
      <c r="BM176" s="143" t="s">
        <v>1474</v>
      </c>
    </row>
    <row r="177" spans="2:65" s="1" customFormat="1" ht="19.5">
      <c r="B177" s="32"/>
      <c r="D177" s="145" t="s">
        <v>142</v>
      </c>
      <c r="F177" s="146" t="s">
        <v>1475</v>
      </c>
      <c r="I177" s="147"/>
      <c r="L177" s="32"/>
      <c r="M177" s="148"/>
      <c r="T177" s="56"/>
      <c r="AT177" s="17" t="s">
        <v>142</v>
      </c>
      <c r="AU177" s="17" t="s">
        <v>87</v>
      </c>
    </row>
    <row r="178" spans="2:65" s="1" customFormat="1" ht="16.5" customHeight="1">
      <c r="B178" s="32"/>
      <c r="C178" s="132" t="s">
        <v>403</v>
      </c>
      <c r="D178" s="132" t="s">
        <v>137</v>
      </c>
      <c r="E178" s="133" t="s">
        <v>1476</v>
      </c>
      <c r="F178" s="134" t="s">
        <v>1477</v>
      </c>
      <c r="G178" s="135" t="s">
        <v>383</v>
      </c>
      <c r="H178" s="136">
        <v>33</v>
      </c>
      <c r="I178" s="137"/>
      <c r="J178" s="138">
        <f>ROUND(I178*H178,2)</f>
        <v>0</v>
      </c>
      <c r="K178" s="134" t="s">
        <v>1</v>
      </c>
      <c r="L178" s="32"/>
      <c r="M178" s="139" t="s">
        <v>1</v>
      </c>
      <c r="N178" s="140" t="s">
        <v>42</v>
      </c>
      <c r="P178" s="141">
        <f>O178*H178</f>
        <v>0</v>
      </c>
      <c r="Q178" s="141">
        <v>0</v>
      </c>
      <c r="R178" s="141">
        <f>Q178*H178</f>
        <v>0</v>
      </c>
      <c r="S178" s="141">
        <v>0</v>
      </c>
      <c r="T178" s="142">
        <f>S178*H178</f>
        <v>0</v>
      </c>
      <c r="AR178" s="143" t="s">
        <v>155</v>
      </c>
      <c r="AT178" s="143" t="s">
        <v>137</v>
      </c>
      <c r="AU178" s="143" t="s">
        <v>87</v>
      </c>
      <c r="AY178" s="17" t="s">
        <v>134</v>
      </c>
      <c r="BE178" s="144">
        <f>IF(N178="základní",J178,0)</f>
        <v>0</v>
      </c>
      <c r="BF178" s="144">
        <f>IF(N178="snížená",J178,0)</f>
        <v>0</v>
      </c>
      <c r="BG178" s="144">
        <f>IF(N178="zákl. přenesená",J178,0)</f>
        <v>0</v>
      </c>
      <c r="BH178" s="144">
        <f>IF(N178="sníž. přenesená",J178,0)</f>
        <v>0</v>
      </c>
      <c r="BI178" s="144">
        <f>IF(N178="nulová",J178,0)</f>
        <v>0</v>
      </c>
      <c r="BJ178" s="17" t="s">
        <v>85</v>
      </c>
      <c r="BK178" s="144">
        <f>ROUND(I178*H178,2)</f>
        <v>0</v>
      </c>
      <c r="BL178" s="17" t="s">
        <v>155</v>
      </c>
      <c r="BM178" s="143" t="s">
        <v>1478</v>
      </c>
    </row>
    <row r="179" spans="2:65" s="1" customFormat="1" ht="19.5">
      <c r="B179" s="32"/>
      <c r="D179" s="145" t="s">
        <v>142</v>
      </c>
      <c r="F179" s="146" t="s">
        <v>1475</v>
      </c>
      <c r="I179" s="147"/>
      <c r="L179" s="32"/>
      <c r="M179" s="148"/>
      <c r="T179" s="56"/>
      <c r="AT179" s="17" t="s">
        <v>142</v>
      </c>
      <c r="AU179" s="17" t="s">
        <v>87</v>
      </c>
    </row>
    <row r="180" spans="2:65" s="1" customFormat="1" ht="16.5" customHeight="1">
      <c r="B180" s="32"/>
      <c r="C180" s="132" t="s">
        <v>409</v>
      </c>
      <c r="D180" s="132" t="s">
        <v>137</v>
      </c>
      <c r="E180" s="133" t="s">
        <v>1479</v>
      </c>
      <c r="F180" s="134" t="s">
        <v>1480</v>
      </c>
      <c r="G180" s="135" t="s">
        <v>383</v>
      </c>
      <c r="H180" s="136">
        <v>10</v>
      </c>
      <c r="I180" s="137"/>
      <c r="J180" s="138">
        <f>ROUND(I180*H180,2)</f>
        <v>0</v>
      </c>
      <c r="K180" s="134" t="s">
        <v>1</v>
      </c>
      <c r="L180" s="32"/>
      <c r="M180" s="139" t="s">
        <v>1</v>
      </c>
      <c r="N180" s="140" t="s">
        <v>42</v>
      </c>
      <c r="P180" s="141">
        <f>O180*H180</f>
        <v>0</v>
      </c>
      <c r="Q180" s="141">
        <v>0</v>
      </c>
      <c r="R180" s="141">
        <f>Q180*H180</f>
        <v>0</v>
      </c>
      <c r="S180" s="141">
        <v>0</v>
      </c>
      <c r="T180" s="142">
        <f>S180*H180</f>
        <v>0</v>
      </c>
      <c r="AR180" s="143" t="s">
        <v>155</v>
      </c>
      <c r="AT180" s="143" t="s">
        <v>137</v>
      </c>
      <c r="AU180" s="143" t="s">
        <v>87</v>
      </c>
      <c r="AY180" s="17" t="s">
        <v>134</v>
      </c>
      <c r="BE180" s="144">
        <f>IF(N180="základní",J180,0)</f>
        <v>0</v>
      </c>
      <c r="BF180" s="144">
        <f>IF(N180="snížená",J180,0)</f>
        <v>0</v>
      </c>
      <c r="BG180" s="144">
        <f>IF(N180="zákl. přenesená",J180,0)</f>
        <v>0</v>
      </c>
      <c r="BH180" s="144">
        <f>IF(N180="sníž. přenesená",J180,0)</f>
        <v>0</v>
      </c>
      <c r="BI180" s="144">
        <f>IF(N180="nulová",J180,0)</f>
        <v>0</v>
      </c>
      <c r="BJ180" s="17" t="s">
        <v>85</v>
      </c>
      <c r="BK180" s="144">
        <f>ROUND(I180*H180,2)</f>
        <v>0</v>
      </c>
      <c r="BL180" s="17" t="s">
        <v>155</v>
      </c>
      <c r="BM180" s="143" t="s">
        <v>1481</v>
      </c>
    </row>
    <row r="181" spans="2:65" s="1" customFormat="1" ht="19.5">
      <c r="B181" s="32"/>
      <c r="D181" s="145" t="s">
        <v>142</v>
      </c>
      <c r="F181" s="146" t="s">
        <v>1475</v>
      </c>
      <c r="I181" s="147"/>
      <c r="L181" s="32"/>
      <c r="M181" s="148"/>
      <c r="T181" s="56"/>
      <c r="AT181" s="17" t="s">
        <v>142</v>
      </c>
      <c r="AU181" s="17" t="s">
        <v>87</v>
      </c>
    </row>
    <row r="182" spans="2:65" s="1" customFormat="1" ht="16.5" customHeight="1">
      <c r="B182" s="32"/>
      <c r="C182" s="132" t="s">
        <v>414</v>
      </c>
      <c r="D182" s="132" t="s">
        <v>137</v>
      </c>
      <c r="E182" s="133" t="s">
        <v>1482</v>
      </c>
      <c r="F182" s="134" t="s">
        <v>1477</v>
      </c>
      <c r="G182" s="135" t="s">
        <v>383</v>
      </c>
      <c r="H182" s="136">
        <v>11</v>
      </c>
      <c r="I182" s="137"/>
      <c r="J182" s="138">
        <f>ROUND(I182*H182,2)</f>
        <v>0</v>
      </c>
      <c r="K182" s="134" t="s">
        <v>1</v>
      </c>
      <c r="L182" s="32"/>
      <c r="M182" s="139" t="s">
        <v>1</v>
      </c>
      <c r="N182" s="140" t="s">
        <v>42</v>
      </c>
      <c r="P182" s="141">
        <f>O182*H182</f>
        <v>0</v>
      </c>
      <c r="Q182" s="141">
        <v>0</v>
      </c>
      <c r="R182" s="141">
        <f>Q182*H182</f>
        <v>0</v>
      </c>
      <c r="S182" s="141">
        <v>0</v>
      </c>
      <c r="T182" s="142">
        <f>S182*H182</f>
        <v>0</v>
      </c>
      <c r="AR182" s="143" t="s">
        <v>155</v>
      </c>
      <c r="AT182" s="143" t="s">
        <v>137</v>
      </c>
      <c r="AU182" s="143" t="s">
        <v>87</v>
      </c>
      <c r="AY182" s="17" t="s">
        <v>134</v>
      </c>
      <c r="BE182" s="144">
        <f>IF(N182="základní",J182,0)</f>
        <v>0</v>
      </c>
      <c r="BF182" s="144">
        <f>IF(N182="snížená",J182,0)</f>
        <v>0</v>
      </c>
      <c r="BG182" s="144">
        <f>IF(N182="zákl. přenesená",J182,0)</f>
        <v>0</v>
      </c>
      <c r="BH182" s="144">
        <f>IF(N182="sníž. přenesená",J182,0)</f>
        <v>0</v>
      </c>
      <c r="BI182" s="144">
        <f>IF(N182="nulová",J182,0)</f>
        <v>0</v>
      </c>
      <c r="BJ182" s="17" t="s">
        <v>85</v>
      </c>
      <c r="BK182" s="144">
        <f>ROUND(I182*H182,2)</f>
        <v>0</v>
      </c>
      <c r="BL182" s="17" t="s">
        <v>155</v>
      </c>
      <c r="BM182" s="143" t="s">
        <v>1483</v>
      </c>
    </row>
    <row r="183" spans="2:65" s="1" customFormat="1" ht="19.5">
      <c r="B183" s="32"/>
      <c r="D183" s="145" t="s">
        <v>142</v>
      </c>
      <c r="F183" s="146" t="s">
        <v>1484</v>
      </c>
      <c r="I183" s="147"/>
      <c r="L183" s="32"/>
      <c r="M183" s="148"/>
      <c r="T183" s="56"/>
      <c r="AT183" s="17" t="s">
        <v>142</v>
      </c>
      <c r="AU183" s="17" t="s">
        <v>87</v>
      </c>
    </row>
    <row r="184" spans="2:65" s="1" customFormat="1" ht="16.5" customHeight="1">
      <c r="B184" s="32"/>
      <c r="C184" s="132" t="s">
        <v>419</v>
      </c>
      <c r="D184" s="132" t="s">
        <v>137</v>
      </c>
      <c r="E184" s="133" t="s">
        <v>1482</v>
      </c>
      <c r="F184" s="134" t="s">
        <v>1477</v>
      </c>
      <c r="G184" s="135" t="s">
        <v>383</v>
      </c>
      <c r="H184" s="136">
        <v>48</v>
      </c>
      <c r="I184" s="137"/>
      <c r="J184" s="138">
        <f>ROUND(I184*H184,2)</f>
        <v>0</v>
      </c>
      <c r="K184" s="134" t="s">
        <v>1</v>
      </c>
      <c r="L184" s="32"/>
      <c r="M184" s="139" t="s">
        <v>1</v>
      </c>
      <c r="N184" s="140" t="s">
        <v>42</v>
      </c>
      <c r="P184" s="141">
        <f>O184*H184</f>
        <v>0</v>
      </c>
      <c r="Q184" s="141">
        <v>0</v>
      </c>
      <c r="R184" s="141">
        <f>Q184*H184</f>
        <v>0</v>
      </c>
      <c r="S184" s="141">
        <v>0</v>
      </c>
      <c r="T184" s="142">
        <f>S184*H184</f>
        <v>0</v>
      </c>
      <c r="AR184" s="143" t="s">
        <v>155</v>
      </c>
      <c r="AT184" s="143" t="s">
        <v>137</v>
      </c>
      <c r="AU184" s="143" t="s">
        <v>87</v>
      </c>
      <c r="AY184" s="17" t="s">
        <v>134</v>
      </c>
      <c r="BE184" s="144">
        <f>IF(N184="základní",J184,0)</f>
        <v>0</v>
      </c>
      <c r="BF184" s="144">
        <f>IF(N184="snížená",J184,0)</f>
        <v>0</v>
      </c>
      <c r="BG184" s="144">
        <f>IF(N184="zákl. přenesená",J184,0)</f>
        <v>0</v>
      </c>
      <c r="BH184" s="144">
        <f>IF(N184="sníž. přenesená",J184,0)</f>
        <v>0</v>
      </c>
      <c r="BI184" s="144">
        <f>IF(N184="nulová",J184,0)</f>
        <v>0</v>
      </c>
      <c r="BJ184" s="17" t="s">
        <v>85</v>
      </c>
      <c r="BK184" s="144">
        <f>ROUND(I184*H184,2)</f>
        <v>0</v>
      </c>
      <c r="BL184" s="17" t="s">
        <v>155</v>
      </c>
      <c r="BM184" s="143" t="s">
        <v>1485</v>
      </c>
    </row>
    <row r="185" spans="2:65" s="1" customFormat="1" ht="19.5">
      <c r="B185" s="32"/>
      <c r="D185" s="145" t="s">
        <v>142</v>
      </c>
      <c r="F185" s="146" t="s">
        <v>1486</v>
      </c>
      <c r="I185" s="147"/>
      <c r="L185" s="32"/>
      <c r="M185" s="148"/>
      <c r="T185" s="56"/>
      <c r="AT185" s="17" t="s">
        <v>142</v>
      </c>
      <c r="AU185" s="17" t="s">
        <v>87</v>
      </c>
    </row>
    <row r="186" spans="2:65" s="1" customFormat="1" ht="16.5" customHeight="1">
      <c r="B186" s="32"/>
      <c r="C186" s="132" t="s">
        <v>425</v>
      </c>
      <c r="D186" s="132" t="s">
        <v>137</v>
      </c>
      <c r="E186" s="133" t="s">
        <v>1487</v>
      </c>
      <c r="F186" s="134" t="s">
        <v>1480</v>
      </c>
      <c r="G186" s="135" t="s">
        <v>383</v>
      </c>
      <c r="H186" s="136">
        <v>4</v>
      </c>
      <c r="I186" s="137"/>
      <c r="J186" s="138">
        <f>ROUND(I186*H186,2)</f>
        <v>0</v>
      </c>
      <c r="K186" s="134" t="s">
        <v>1</v>
      </c>
      <c r="L186" s="32"/>
      <c r="M186" s="139" t="s">
        <v>1</v>
      </c>
      <c r="N186" s="140" t="s">
        <v>42</v>
      </c>
      <c r="P186" s="141">
        <f>O186*H186</f>
        <v>0</v>
      </c>
      <c r="Q186" s="141">
        <v>0</v>
      </c>
      <c r="R186" s="141">
        <f>Q186*H186</f>
        <v>0</v>
      </c>
      <c r="S186" s="141">
        <v>0</v>
      </c>
      <c r="T186" s="142">
        <f>S186*H186</f>
        <v>0</v>
      </c>
      <c r="AR186" s="143" t="s">
        <v>155</v>
      </c>
      <c r="AT186" s="143" t="s">
        <v>137</v>
      </c>
      <c r="AU186" s="143" t="s">
        <v>87</v>
      </c>
      <c r="AY186" s="17" t="s">
        <v>134</v>
      </c>
      <c r="BE186" s="144">
        <f>IF(N186="základní",J186,0)</f>
        <v>0</v>
      </c>
      <c r="BF186" s="144">
        <f>IF(N186="snížená",J186,0)</f>
        <v>0</v>
      </c>
      <c r="BG186" s="144">
        <f>IF(N186="zákl. přenesená",J186,0)</f>
        <v>0</v>
      </c>
      <c r="BH186" s="144">
        <f>IF(N186="sníž. přenesená",J186,0)</f>
        <v>0</v>
      </c>
      <c r="BI186" s="144">
        <f>IF(N186="nulová",J186,0)</f>
        <v>0</v>
      </c>
      <c r="BJ186" s="17" t="s">
        <v>85</v>
      </c>
      <c r="BK186" s="144">
        <f>ROUND(I186*H186,2)</f>
        <v>0</v>
      </c>
      <c r="BL186" s="17" t="s">
        <v>155</v>
      </c>
      <c r="BM186" s="143" t="s">
        <v>1488</v>
      </c>
    </row>
    <row r="187" spans="2:65" s="1" customFormat="1" ht="19.5">
      <c r="B187" s="32"/>
      <c r="D187" s="145" t="s">
        <v>142</v>
      </c>
      <c r="F187" s="146" t="s">
        <v>1484</v>
      </c>
      <c r="I187" s="147"/>
      <c r="L187" s="32"/>
      <c r="M187" s="148"/>
      <c r="T187" s="56"/>
      <c r="AT187" s="17" t="s">
        <v>142</v>
      </c>
      <c r="AU187" s="17" t="s">
        <v>87</v>
      </c>
    </row>
    <row r="188" spans="2:65" s="1" customFormat="1" ht="16.5" customHeight="1">
      <c r="B188" s="32"/>
      <c r="C188" s="132" t="s">
        <v>430</v>
      </c>
      <c r="D188" s="132" t="s">
        <v>137</v>
      </c>
      <c r="E188" s="133" t="s">
        <v>1487</v>
      </c>
      <c r="F188" s="134" t="s">
        <v>1480</v>
      </c>
      <c r="G188" s="135" t="s">
        <v>383</v>
      </c>
      <c r="H188" s="136">
        <v>4</v>
      </c>
      <c r="I188" s="137"/>
      <c r="J188" s="138">
        <f>ROUND(I188*H188,2)</f>
        <v>0</v>
      </c>
      <c r="K188" s="134" t="s">
        <v>1</v>
      </c>
      <c r="L188" s="32"/>
      <c r="M188" s="139" t="s">
        <v>1</v>
      </c>
      <c r="N188" s="140" t="s">
        <v>42</v>
      </c>
      <c r="P188" s="141">
        <f>O188*H188</f>
        <v>0</v>
      </c>
      <c r="Q188" s="141">
        <v>0</v>
      </c>
      <c r="R188" s="141">
        <f>Q188*H188</f>
        <v>0</v>
      </c>
      <c r="S188" s="141">
        <v>0</v>
      </c>
      <c r="T188" s="142">
        <f>S188*H188</f>
        <v>0</v>
      </c>
      <c r="AR188" s="143" t="s">
        <v>155</v>
      </c>
      <c r="AT188" s="143" t="s">
        <v>137</v>
      </c>
      <c r="AU188" s="143" t="s">
        <v>87</v>
      </c>
      <c r="AY188" s="17" t="s">
        <v>134</v>
      </c>
      <c r="BE188" s="144">
        <f>IF(N188="základní",J188,0)</f>
        <v>0</v>
      </c>
      <c r="BF188" s="144">
        <f>IF(N188="snížená",J188,0)</f>
        <v>0</v>
      </c>
      <c r="BG188" s="144">
        <f>IF(N188="zákl. přenesená",J188,0)</f>
        <v>0</v>
      </c>
      <c r="BH188" s="144">
        <f>IF(N188="sníž. přenesená",J188,0)</f>
        <v>0</v>
      </c>
      <c r="BI188" s="144">
        <f>IF(N188="nulová",J188,0)</f>
        <v>0</v>
      </c>
      <c r="BJ188" s="17" t="s">
        <v>85</v>
      </c>
      <c r="BK188" s="144">
        <f>ROUND(I188*H188,2)</f>
        <v>0</v>
      </c>
      <c r="BL188" s="17" t="s">
        <v>155</v>
      </c>
      <c r="BM188" s="143" t="s">
        <v>1489</v>
      </c>
    </row>
    <row r="189" spans="2:65" s="1" customFormat="1" ht="19.5">
      <c r="B189" s="32"/>
      <c r="D189" s="145" t="s">
        <v>142</v>
      </c>
      <c r="F189" s="146" t="s">
        <v>1486</v>
      </c>
      <c r="I189" s="147"/>
      <c r="L189" s="32"/>
      <c r="M189" s="148"/>
      <c r="T189" s="56"/>
      <c r="AT189" s="17" t="s">
        <v>142</v>
      </c>
      <c r="AU189" s="17" t="s">
        <v>87</v>
      </c>
    </row>
    <row r="190" spans="2:65" s="1" customFormat="1" ht="16.5" customHeight="1">
      <c r="B190" s="32"/>
      <c r="C190" s="132" t="s">
        <v>435</v>
      </c>
      <c r="D190" s="132" t="s">
        <v>137</v>
      </c>
      <c r="E190" s="133" t="s">
        <v>1490</v>
      </c>
      <c r="F190" s="134" t="s">
        <v>1491</v>
      </c>
      <c r="G190" s="135" t="s">
        <v>383</v>
      </c>
      <c r="H190" s="136">
        <v>26</v>
      </c>
      <c r="I190" s="137"/>
      <c r="J190" s="138">
        <f>ROUND(I190*H190,2)</f>
        <v>0</v>
      </c>
      <c r="K190" s="134" t="s">
        <v>1</v>
      </c>
      <c r="L190" s="32"/>
      <c r="M190" s="139" t="s">
        <v>1</v>
      </c>
      <c r="N190" s="140" t="s">
        <v>42</v>
      </c>
      <c r="P190" s="141">
        <f>O190*H190</f>
        <v>0</v>
      </c>
      <c r="Q190" s="141">
        <v>0</v>
      </c>
      <c r="R190" s="141">
        <f>Q190*H190</f>
        <v>0</v>
      </c>
      <c r="S190" s="141">
        <v>0</v>
      </c>
      <c r="T190" s="142">
        <f>S190*H190</f>
        <v>0</v>
      </c>
      <c r="AR190" s="143" t="s">
        <v>155</v>
      </c>
      <c r="AT190" s="143" t="s">
        <v>137</v>
      </c>
      <c r="AU190" s="143" t="s">
        <v>87</v>
      </c>
      <c r="AY190" s="17" t="s">
        <v>134</v>
      </c>
      <c r="BE190" s="144">
        <f>IF(N190="základní",J190,0)</f>
        <v>0</v>
      </c>
      <c r="BF190" s="144">
        <f>IF(N190="snížená",J190,0)</f>
        <v>0</v>
      </c>
      <c r="BG190" s="144">
        <f>IF(N190="zákl. přenesená",J190,0)</f>
        <v>0</v>
      </c>
      <c r="BH190" s="144">
        <f>IF(N190="sníž. přenesená",J190,0)</f>
        <v>0</v>
      </c>
      <c r="BI190" s="144">
        <f>IF(N190="nulová",J190,0)</f>
        <v>0</v>
      </c>
      <c r="BJ190" s="17" t="s">
        <v>85</v>
      </c>
      <c r="BK190" s="144">
        <f>ROUND(I190*H190,2)</f>
        <v>0</v>
      </c>
      <c r="BL190" s="17" t="s">
        <v>155</v>
      </c>
      <c r="BM190" s="143" t="s">
        <v>1492</v>
      </c>
    </row>
    <row r="191" spans="2:65" s="1" customFormat="1" ht="19.5">
      <c r="B191" s="32"/>
      <c r="D191" s="145" t="s">
        <v>142</v>
      </c>
      <c r="F191" s="146" t="s">
        <v>1484</v>
      </c>
      <c r="I191" s="147"/>
      <c r="L191" s="32"/>
      <c r="M191" s="148"/>
      <c r="T191" s="56"/>
      <c r="AT191" s="17" t="s">
        <v>142</v>
      </c>
      <c r="AU191" s="17" t="s">
        <v>87</v>
      </c>
    </row>
    <row r="192" spans="2:65" s="1" customFormat="1" ht="16.5" customHeight="1">
      <c r="B192" s="32"/>
      <c r="C192" s="132" t="s">
        <v>439</v>
      </c>
      <c r="D192" s="132" t="s">
        <v>137</v>
      </c>
      <c r="E192" s="133" t="s">
        <v>1490</v>
      </c>
      <c r="F192" s="134" t="s">
        <v>1491</v>
      </c>
      <c r="G192" s="135" t="s">
        <v>383</v>
      </c>
      <c r="H192" s="136">
        <v>26</v>
      </c>
      <c r="I192" s="137"/>
      <c r="J192" s="138">
        <f>ROUND(I192*H192,2)</f>
        <v>0</v>
      </c>
      <c r="K192" s="134" t="s">
        <v>1</v>
      </c>
      <c r="L192" s="32"/>
      <c r="M192" s="139" t="s">
        <v>1</v>
      </c>
      <c r="N192" s="140" t="s">
        <v>42</v>
      </c>
      <c r="P192" s="141">
        <f>O192*H192</f>
        <v>0</v>
      </c>
      <c r="Q192" s="141">
        <v>0</v>
      </c>
      <c r="R192" s="141">
        <f>Q192*H192</f>
        <v>0</v>
      </c>
      <c r="S192" s="141">
        <v>0</v>
      </c>
      <c r="T192" s="142">
        <f>S192*H192</f>
        <v>0</v>
      </c>
      <c r="AR192" s="143" t="s">
        <v>155</v>
      </c>
      <c r="AT192" s="143" t="s">
        <v>137</v>
      </c>
      <c r="AU192" s="143" t="s">
        <v>87</v>
      </c>
      <c r="AY192" s="17" t="s">
        <v>134</v>
      </c>
      <c r="BE192" s="144">
        <f>IF(N192="základní",J192,0)</f>
        <v>0</v>
      </c>
      <c r="BF192" s="144">
        <f>IF(N192="snížená",J192,0)</f>
        <v>0</v>
      </c>
      <c r="BG192" s="144">
        <f>IF(N192="zákl. přenesená",J192,0)</f>
        <v>0</v>
      </c>
      <c r="BH192" s="144">
        <f>IF(N192="sníž. přenesená",J192,0)</f>
        <v>0</v>
      </c>
      <c r="BI192" s="144">
        <f>IF(N192="nulová",J192,0)</f>
        <v>0</v>
      </c>
      <c r="BJ192" s="17" t="s">
        <v>85</v>
      </c>
      <c r="BK192" s="144">
        <f>ROUND(I192*H192,2)</f>
        <v>0</v>
      </c>
      <c r="BL192" s="17" t="s">
        <v>155</v>
      </c>
      <c r="BM192" s="143" t="s">
        <v>1493</v>
      </c>
    </row>
    <row r="193" spans="2:65" s="1" customFormat="1" ht="19.5">
      <c r="B193" s="32"/>
      <c r="D193" s="145" t="s">
        <v>142</v>
      </c>
      <c r="F193" s="146" t="s">
        <v>1486</v>
      </c>
      <c r="I193" s="147"/>
      <c r="L193" s="32"/>
      <c r="M193" s="148"/>
      <c r="T193" s="56"/>
      <c r="AT193" s="17" t="s">
        <v>142</v>
      </c>
      <c r="AU193" s="17" t="s">
        <v>87</v>
      </c>
    </row>
    <row r="194" spans="2:65" s="1" customFormat="1" ht="16.5" customHeight="1">
      <c r="B194" s="32"/>
      <c r="C194" s="132" t="s">
        <v>444</v>
      </c>
      <c r="D194" s="132" t="s">
        <v>137</v>
      </c>
      <c r="E194" s="133" t="s">
        <v>1494</v>
      </c>
      <c r="F194" s="134" t="s">
        <v>1495</v>
      </c>
      <c r="G194" s="135" t="s">
        <v>383</v>
      </c>
      <c r="H194" s="136">
        <v>27</v>
      </c>
      <c r="I194" s="137"/>
      <c r="J194" s="138">
        <f>ROUND(I194*H194,2)</f>
        <v>0</v>
      </c>
      <c r="K194" s="134" t="s">
        <v>1</v>
      </c>
      <c r="L194" s="32"/>
      <c r="M194" s="139" t="s">
        <v>1</v>
      </c>
      <c r="N194" s="140" t="s">
        <v>42</v>
      </c>
      <c r="P194" s="141">
        <f>O194*H194</f>
        <v>0</v>
      </c>
      <c r="Q194" s="141">
        <v>0</v>
      </c>
      <c r="R194" s="141">
        <f>Q194*H194</f>
        <v>0</v>
      </c>
      <c r="S194" s="141">
        <v>0</v>
      </c>
      <c r="T194" s="142">
        <f>S194*H194</f>
        <v>0</v>
      </c>
      <c r="AR194" s="143" t="s">
        <v>155</v>
      </c>
      <c r="AT194" s="143" t="s">
        <v>137</v>
      </c>
      <c r="AU194" s="143" t="s">
        <v>87</v>
      </c>
      <c r="AY194" s="17" t="s">
        <v>134</v>
      </c>
      <c r="BE194" s="144">
        <f>IF(N194="základní",J194,0)</f>
        <v>0</v>
      </c>
      <c r="BF194" s="144">
        <f>IF(N194="snížená",J194,0)</f>
        <v>0</v>
      </c>
      <c r="BG194" s="144">
        <f>IF(N194="zákl. přenesená",J194,0)</f>
        <v>0</v>
      </c>
      <c r="BH194" s="144">
        <f>IF(N194="sníž. přenesená",J194,0)</f>
        <v>0</v>
      </c>
      <c r="BI194" s="144">
        <f>IF(N194="nulová",J194,0)</f>
        <v>0</v>
      </c>
      <c r="BJ194" s="17" t="s">
        <v>85</v>
      </c>
      <c r="BK194" s="144">
        <f>ROUND(I194*H194,2)</f>
        <v>0</v>
      </c>
      <c r="BL194" s="17" t="s">
        <v>155</v>
      </c>
      <c r="BM194" s="143" t="s">
        <v>1496</v>
      </c>
    </row>
    <row r="195" spans="2:65" s="1" customFormat="1" ht="19.5">
      <c r="B195" s="32"/>
      <c r="D195" s="145" t="s">
        <v>142</v>
      </c>
      <c r="F195" s="146" t="s">
        <v>1497</v>
      </c>
      <c r="I195" s="147"/>
      <c r="L195" s="32"/>
      <c r="M195" s="148"/>
      <c r="T195" s="56"/>
      <c r="AT195" s="17" t="s">
        <v>142</v>
      </c>
      <c r="AU195" s="17" t="s">
        <v>87</v>
      </c>
    </row>
    <row r="196" spans="2:65" s="1" customFormat="1" ht="16.5" customHeight="1">
      <c r="B196" s="32"/>
      <c r="C196" s="132" t="s">
        <v>448</v>
      </c>
      <c r="D196" s="132" t="s">
        <v>137</v>
      </c>
      <c r="E196" s="133" t="s">
        <v>1498</v>
      </c>
      <c r="F196" s="134" t="s">
        <v>1499</v>
      </c>
      <c r="G196" s="135" t="s">
        <v>139</v>
      </c>
      <c r="H196" s="136">
        <v>1</v>
      </c>
      <c r="I196" s="137"/>
      <c r="J196" s="138">
        <f>ROUND(I196*H196,2)</f>
        <v>0</v>
      </c>
      <c r="K196" s="134" t="s">
        <v>1</v>
      </c>
      <c r="L196" s="32"/>
      <c r="M196" s="139" t="s">
        <v>1</v>
      </c>
      <c r="N196" s="140" t="s">
        <v>42</v>
      </c>
      <c r="P196" s="141">
        <f>O196*H196</f>
        <v>0</v>
      </c>
      <c r="Q196" s="141">
        <v>0</v>
      </c>
      <c r="R196" s="141">
        <f>Q196*H196</f>
        <v>0</v>
      </c>
      <c r="S196" s="141">
        <v>0</v>
      </c>
      <c r="T196" s="142">
        <f>S196*H196</f>
        <v>0</v>
      </c>
      <c r="AR196" s="143" t="s">
        <v>155</v>
      </c>
      <c r="AT196" s="143" t="s">
        <v>137</v>
      </c>
      <c r="AU196" s="143" t="s">
        <v>87</v>
      </c>
      <c r="AY196" s="17" t="s">
        <v>134</v>
      </c>
      <c r="BE196" s="144">
        <f>IF(N196="základní",J196,0)</f>
        <v>0</v>
      </c>
      <c r="BF196" s="144">
        <f>IF(N196="snížená",J196,0)</f>
        <v>0</v>
      </c>
      <c r="BG196" s="144">
        <f>IF(N196="zákl. přenesená",J196,0)</f>
        <v>0</v>
      </c>
      <c r="BH196" s="144">
        <f>IF(N196="sníž. přenesená",J196,0)</f>
        <v>0</v>
      </c>
      <c r="BI196" s="144">
        <f>IF(N196="nulová",J196,0)</f>
        <v>0</v>
      </c>
      <c r="BJ196" s="17" t="s">
        <v>85</v>
      </c>
      <c r="BK196" s="144">
        <f>ROUND(I196*H196,2)</f>
        <v>0</v>
      </c>
      <c r="BL196" s="17" t="s">
        <v>155</v>
      </c>
      <c r="BM196" s="143" t="s">
        <v>1500</v>
      </c>
    </row>
    <row r="197" spans="2:65" s="1" customFormat="1" ht="19.5">
      <c r="B197" s="32"/>
      <c r="D197" s="145" t="s">
        <v>142</v>
      </c>
      <c r="F197" s="146" t="s">
        <v>1501</v>
      </c>
      <c r="I197" s="147"/>
      <c r="L197" s="32"/>
      <c r="M197" s="148"/>
      <c r="T197" s="56"/>
      <c r="AT197" s="17" t="s">
        <v>142</v>
      </c>
      <c r="AU197" s="17" t="s">
        <v>87</v>
      </c>
    </row>
    <row r="198" spans="2:65" s="1" customFormat="1" ht="16.5" customHeight="1">
      <c r="B198" s="32"/>
      <c r="C198" s="174" t="s">
        <v>452</v>
      </c>
      <c r="D198" s="174" t="s">
        <v>420</v>
      </c>
      <c r="E198" s="175" t="s">
        <v>1502</v>
      </c>
      <c r="F198" s="176" t="s">
        <v>1503</v>
      </c>
      <c r="G198" s="177" t="s">
        <v>1435</v>
      </c>
      <c r="H198" s="178">
        <v>29</v>
      </c>
      <c r="I198" s="179"/>
      <c r="J198" s="180">
        <f t="shared" ref="J198:J214" si="10">ROUND(I198*H198,2)</f>
        <v>0</v>
      </c>
      <c r="K198" s="176" t="s">
        <v>1</v>
      </c>
      <c r="L198" s="181"/>
      <c r="M198" s="182" t="s">
        <v>1</v>
      </c>
      <c r="N198" s="183" t="s">
        <v>42</v>
      </c>
      <c r="P198" s="141">
        <f t="shared" ref="P198:P214" si="11">O198*H198</f>
        <v>0</v>
      </c>
      <c r="Q198" s="141">
        <v>0</v>
      </c>
      <c r="R198" s="141">
        <f t="shared" ref="R198:R214" si="12">Q198*H198</f>
        <v>0</v>
      </c>
      <c r="S198" s="141">
        <v>0</v>
      </c>
      <c r="T198" s="142">
        <f t="shared" ref="T198:T214" si="13">S198*H198</f>
        <v>0</v>
      </c>
      <c r="AR198" s="143" t="s">
        <v>204</v>
      </c>
      <c r="AT198" s="143" t="s">
        <v>420</v>
      </c>
      <c r="AU198" s="143" t="s">
        <v>87</v>
      </c>
      <c r="AY198" s="17" t="s">
        <v>134</v>
      </c>
      <c r="BE198" s="144">
        <f t="shared" ref="BE198:BE214" si="14">IF(N198="základní",J198,0)</f>
        <v>0</v>
      </c>
      <c r="BF198" s="144">
        <f t="shared" ref="BF198:BF214" si="15">IF(N198="snížená",J198,0)</f>
        <v>0</v>
      </c>
      <c r="BG198" s="144">
        <f t="shared" ref="BG198:BG214" si="16">IF(N198="zákl. přenesená",J198,0)</f>
        <v>0</v>
      </c>
      <c r="BH198" s="144">
        <f t="shared" ref="BH198:BH214" si="17">IF(N198="sníž. přenesená",J198,0)</f>
        <v>0</v>
      </c>
      <c r="BI198" s="144">
        <f t="shared" ref="BI198:BI214" si="18">IF(N198="nulová",J198,0)</f>
        <v>0</v>
      </c>
      <c r="BJ198" s="17" t="s">
        <v>85</v>
      </c>
      <c r="BK198" s="144">
        <f t="shared" ref="BK198:BK214" si="19">ROUND(I198*H198,2)</f>
        <v>0</v>
      </c>
      <c r="BL198" s="17" t="s">
        <v>155</v>
      </c>
      <c r="BM198" s="143" t="s">
        <v>1504</v>
      </c>
    </row>
    <row r="199" spans="2:65" s="1" customFormat="1" ht="16.5" customHeight="1">
      <c r="B199" s="32"/>
      <c r="C199" s="174" t="s">
        <v>459</v>
      </c>
      <c r="D199" s="174" t="s">
        <v>420</v>
      </c>
      <c r="E199" s="175" t="s">
        <v>1505</v>
      </c>
      <c r="F199" s="176" t="s">
        <v>1506</v>
      </c>
      <c r="G199" s="177" t="s">
        <v>1435</v>
      </c>
      <c r="H199" s="178">
        <v>1</v>
      </c>
      <c r="I199" s="179"/>
      <c r="J199" s="180">
        <f t="shared" si="10"/>
        <v>0</v>
      </c>
      <c r="K199" s="176" t="s">
        <v>1</v>
      </c>
      <c r="L199" s="181"/>
      <c r="M199" s="182" t="s">
        <v>1</v>
      </c>
      <c r="N199" s="183" t="s">
        <v>42</v>
      </c>
      <c r="P199" s="141">
        <f t="shared" si="11"/>
        <v>0</v>
      </c>
      <c r="Q199" s="141">
        <v>0</v>
      </c>
      <c r="R199" s="141">
        <f t="shared" si="12"/>
        <v>0</v>
      </c>
      <c r="S199" s="141">
        <v>0</v>
      </c>
      <c r="T199" s="142">
        <f t="shared" si="13"/>
        <v>0</v>
      </c>
      <c r="AR199" s="143" t="s">
        <v>204</v>
      </c>
      <c r="AT199" s="143" t="s">
        <v>420</v>
      </c>
      <c r="AU199" s="143" t="s">
        <v>87</v>
      </c>
      <c r="AY199" s="17" t="s">
        <v>134</v>
      </c>
      <c r="BE199" s="144">
        <f t="shared" si="14"/>
        <v>0</v>
      </c>
      <c r="BF199" s="144">
        <f t="shared" si="15"/>
        <v>0</v>
      </c>
      <c r="BG199" s="144">
        <f t="shared" si="16"/>
        <v>0</v>
      </c>
      <c r="BH199" s="144">
        <f t="shared" si="17"/>
        <v>0</v>
      </c>
      <c r="BI199" s="144">
        <f t="shared" si="18"/>
        <v>0</v>
      </c>
      <c r="BJ199" s="17" t="s">
        <v>85</v>
      </c>
      <c r="BK199" s="144">
        <f t="shared" si="19"/>
        <v>0</v>
      </c>
      <c r="BL199" s="17" t="s">
        <v>155</v>
      </c>
      <c r="BM199" s="143" t="s">
        <v>1507</v>
      </c>
    </row>
    <row r="200" spans="2:65" s="1" customFormat="1" ht="16.5" customHeight="1">
      <c r="B200" s="32"/>
      <c r="C200" s="174" t="s">
        <v>466</v>
      </c>
      <c r="D200" s="174" t="s">
        <v>420</v>
      </c>
      <c r="E200" s="175" t="s">
        <v>1508</v>
      </c>
      <c r="F200" s="176" t="s">
        <v>1509</v>
      </c>
      <c r="G200" s="177" t="s">
        <v>1435</v>
      </c>
      <c r="H200" s="178">
        <v>1</v>
      </c>
      <c r="I200" s="179"/>
      <c r="J200" s="180">
        <f t="shared" si="10"/>
        <v>0</v>
      </c>
      <c r="K200" s="176" t="s">
        <v>1</v>
      </c>
      <c r="L200" s="181"/>
      <c r="M200" s="182" t="s">
        <v>1</v>
      </c>
      <c r="N200" s="183" t="s">
        <v>42</v>
      </c>
      <c r="P200" s="141">
        <f t="shared" si="11"/>
        <v>0</v>
      </c>
      <c r="Q200" s="141">
        <v>0</v>
      </c>
      <c r="R200" s="141">
        <f t="shared" si="12"/>
        <v>0</v>
      </c>
      <c r="S200" s="141">
        <v>0</v>
      </c>
      <c r="T200" s="142">
        <f t="shared" si="13"/>
        <v>0</v>
      </c>
      <c r="AR200" s="143" t="s">
        <v>204</v>
      </c>
      <c r="AT200" s="143" t="s">
        <v>420</v>
      </c>
      <c r="AU200" s="143" t="s">
        <v>87</v>
      </c>
      <c r="AY200" s="17" t="s">
        <v>134</v>
      </c>
      <c r="BE200" s="144">
        <f t="shared" si="14"/>
        <v>0</v>
      </c>
      <c r="BF200" s="144">
        <f t="shared" si="15"/>
        <v>0</v>
      </c>
      <c r="BG200" s="144">
        <f t="shared" si="16"/>
        <v>0</v>
      </c>
      <c r="BH200" s="144">
        <f t="shared" si="17"/>
        <v>0</v>
      </c>
      <c r="BI200" s="144">
        <f t="shared" si="18"/>
        <v>0</v>
      </c>
      <c r="BJ200" s="17" t="s">
        <v>85</v>
      </c>
      <c r="BK200" s="144">
        <f t="shared" si="19"/>
        <v>0</v>
      </c>
      <c r="BL200" s="17" t="s">
        <v>155</v>
      </c>
      <c r="BM200" s="143" t="s">
        <v>1510</v>
      </c>
    </row>
    <row r="201" spans="2:65" s="1" customFormat="1" ht="16.5" customHeight="1">
      <c r="B201" s="32"/>
      <c r="C201" s="174" t="s">
        <v>470</v>
      </c>
      <c r="D201" s="174" t="s">
        <v>420</v>
      </c>
      <c r="E201" s="175" t="s">
        <v>1511</v>
      </c>
      <c r="F201" s="176" t="s">
        <v>1512</v>
      </c>
      <c r="G201" s="177" t="s">
        <v>1435</v>
      </c>
      <c r="H201" s="178">
        <v>1</v>
      </c>
      <c r="I201" s="179"/>
      <c r="J201" s="180">
        <f t="shared" si="10"/>
        <v>0</v>
      </c>
      <c r="K201" s="176" t="s">
        <v>1</v>
      </c>
      <c r="L201" s="181"/>
      <c r="M201" s="182" t="s">
        <v>1</v>
      </c>
      <c r="N201" s="183" t="s">
        <v>42</v>
      </c>
      <c r="P201" s="141">
        <f t="shared" si="11"/>
        <v>0</v>
      </c>
      <c r="Q201" s="141">
        <v>0</v>
      </c>
      <c r="R201" s="141">
        <f t="shared" si="12"/>
        <v>0</v>
      </c>
      <c r="S201" s="141">
        <v>0</v>
      </c>
      <c r="T201" s="142">
        <f t="shared" si="13"/>
        <v>0</v>
      </c>
      <c r="AR201" s="143" t="s">
        <v>204</v>
      </c>
      <c r="AT201" s="143" t="s">
        <v>420</v>
      </c>
      <c r="AU201" s="143" t="s">
        <v>87</v>
      </c>
      <c r="AY201" s="17" t="s">
        <v>134</v>
      </c>
      <c r="BE201" s="144">
        <f t="shared" si="14"/>
        <v>0</v>
      </c>
      <c r="BF201" s="144">
        <f t="shared" si="15"/>
        <v>0</v>
      </c>
      <c r="BG201" s="144">
        <f t="shared" si="16"/>
        <v>0</v>
      </c>
      <c r="BH201" s="144">
        <f t="shared" si="17"/>
        <v>0</v>
      </c>
      <c r="BI201" s="144">
        <f t="shared" si="18"/>
        <v>0</v>
      </c>
      <c r="BJ201" s="17" t="s">
        <v>85</v>
      </c>
      <c r="BK201" s="144">
        <f t="shared" si="19"/>
        <v>0</v>
      </c>
      <c r="BL201" s="17" t="s">
        <v>155</v>
      </c>
      <c r="BM201" s="143" t="s">
        <v>1513</v>
      </c>
    </row>
    <row r="202" spans="2:65" s="1" customFormat="1" ht="16.5" customHeight="1">
      <c r="B202" s="32"/>
      <c r="C202" s="174" t="s">
        <v>475</v>
      </c>
      <c r="D202" s="174" t="s">
        <v>420</v>
      </c>
      <c r="E202" s="175" t="s">
        <v>1514</v>
      </c>
      <c r="F202" s="176" t="s">
        <v>1515</v>
      </c>
      <c r="G202" s="177" t="s">
        <v>1435</v>
      </c>
      <c r="H202" s="178">
        <v>1</v>
      </c>
      <c r="I202" s="179"/>
      <c r="J202" s="180">
        <f t="shared" si="10"/>
        <v>0</v>
      </c>
      <c r="K202" s="176" t="s">
        <v>1</v>
      </c>
      <c r="L202" s="181"/>
      <c r="M202" s="182" t="s">
        <v>1</v>
      </c>
      <c r="N202" s="183" t="s">
        <v>42</v>
      </c>
      <c r="P202" s="141">
        <f t="shared" si="11"/>
        <v>0</v>
      </c>
      <c r="Q202" s="141">
        <v>0</v>
      </c>
      <c r="R202" s="141">
        <f t="shared" si="12"/>
        <v>0</v>
      </c>
      <c r="S202" s="141">
        <v>0</v>
      </c>
      <c r="T202" s="142">
        <f t="shared" si="13"/>
        <v>0</v>
      </c>
      <c r="AR202" s="143" t="s">
        <v>204</v>
      </c>
      <c r="AT202" s="143" t="s">
        <v>420</v>
      </c>
      <c r="AU202" s="143" t="s">
        <v>87</v>
      </c>
      <c r="AY202" s="17" t="s">
        <v>134</v>
      </c>
      <c r="BE202" s="144">
        <f t="shared" si="14"/>
        <v>0</v>
      </c>
      <c r="BF202" s="144">
        <f t="shared" si="15"/>
        <v>0</v>
      </c>
      <c r="BG202" s="144">
        <f t="shared" si="16"/>
        <v>0</v>
      </c>
      <c r="BH202" s="144">
        <f t="shared" si="17"/>
        <v>0</v>
      </c>
      <c r="BI202" s="144">
        <f t="shared" si="18"/>
        <v>0</v>
      </c>
      <c r="BJ202" s="17" t="s">
        <v>85</v>
      </c>
      <c r="BK202" s="144">
        <f t="shared" si="19"/>
        <v>0</v>
      </c>
      <c r="BL202" s="17" t="s">
        <v>155</v>
      </c>
      <c r="BM202" s="143" t="s">
        <v>1516</v>
      </c>
    </row>
    <row r="203" spans="2:65" s="1" customFormat="1" ht="16.5" customHeight="1">
      <c r="B203" s="32"/>
      <c r="C203" s="174" t="s">
        <v>480</v>
      </c>
      <c r="D203" s="174" t="s">
        <v>420</v>
      </c>
      <c r="E203" s="175" t="s">
        <v>1517</v>
      </c>
      <c r="F203" s="176" t="s">
        <v>1518</v>
      </c>
      <c r="G203" s="177" t="s">
        <v>1435</v>
      </c>
      <c r="H203" s="178">
        <v>2</v>
      </c>
      <c r="I203" s="179"/>
      <c r="J203" s="180">
        <f t="shared" si="10"/>
        <v>0</v>
      </c>
      <c r="K203" s="176" t="s">
        <v>1</v>
      </c>
      <c r="L203" s="181"/>
      <c r="M203" s="182" t="s">
        <v>1</v>
      </c>
      <c r="N203" s="183" t="s">
        <v>42</v>
      </c>
      <c r="P203" s="141">
        <f t="shared" si="11"/>
        <v>0</v>
      </c>
      <c r="Q203" s="141">
        <v>0</v>
      </c>
      <c r="R203" s="141">
        <f t="shared" si="12"/>
        <v>0</v>
      </c>
      <c r="S203" s="141">
        <v>0</v>
      </c>
      <c r="T203" s="142">
        <f t="shared" si="13"/>
        <v>0</v>
      </c>
      <c r="AR203" s="143" t="s">
        <v>204</v>
      </c>
      <c r="AT203" s="143" t="s">
        <v>420</v>
      </c>
      <c r="AU203" s="143" t="s">
        <v>87</v>
      </c>
      <c r="AY203" s="17" t="s">
        <v>134</v>
      </c>
      <c r="BE203" s="144">
        <f t="shared" si="14"/>
        <v>0</v>
      </c>
      <c r="BF203" s="144">
        <f t="shared" si="15"/>
        <v>0</v>
      </c>
      <c r="BG203" s="144">
        <f t="shared" si="16"/>
        <v>0</v>
      </c>
      <c r="BH203" s="144">
        <f t="shared" si="17"/>
        <v>0</v>
      </c>
      <c r="BI203" s="144">
        <f t="shared" si="18"/>
        <v>0</v>
      </c>
      <c r="BJ203" s="17" t="s">
        <v>85</v>
      </c>
      <c r="BK203" s="144">
        <f t="shared" si="19"/>
        <v>0</v>
      </c>
      <c r="BL203" s="17" t="s">
        <v>155</v>
      </c>
      <c r="BM203" s="143" t="s">
        <v>1519</v>
      </c>
    </row>
    <row r="204" spans="2:65" s="1" customFormat="1" ht="16.5" customHeight="1">
      <c r="B204" s="32"/>
      <c r="C204" s="174" t="s">
        <v>485</v>
      </c>
      <c r="D204" s="174" t="s">
        <v>420</v>
      </c>
      <c r="E204" s="175" t="s">
        <v>1520</v>
      </c>
      <c r="F204" s="176" t="s">
        <v>1521</v>
      </c>
      <c r="G204" s="177" t="s">
        <v>1435</v>
      </c>
      <c r="H204" s="178">
        <v>3</v>
      </c>
      <c r="I204" s="179"/>
      <c r="J204" s="180">
        <f t="shared" si="10"/>
        <v>0</v>
      </c>
      <c r="K204" s="176" t="s">
        <v>1</v>
      </c>
      <c r="L204" s="181"/>
      <c r="M204" s="182" t="s">
        <v>1</v>
      </c>
      <c r="N204" s="183" t="s">
        <v>42</v>
      </c>
      <c r="P204" s="141">
        <f t="shared" si="11"/>
        <v>0</v>
      </c>
      <c r="Q204" s="141">
        <v>0</v>
      </c>
      <c r="R204" s="141">
        <f t="shared" si="12"/>
        <v>0</v>
      </c>
      <c r="S204" s="141">
        <v>0</v>
      </c>
      <c r="T204" s="142">
        <f t="shared" si="13"/>
        <v>0</v>
      </c>
      <c r="AR204" s="143" t="s">
        <v>204</v>
      </c>
      <c r="AT204" s="143" t="s">
        <v>420</v>
      </c>
      <c r="AU204" s="143" t="s">
        <v>87</v>
      </c>
      <c r="AY204" s="17" t="s">
        <v>134</v>
      </c>
      <c r="BE204" s="144">
        <f t="shared" si="14"/>
        <v>0</v>
      </c>
      <c r="BF204" s="144">
        <f t="shared" si="15"/>
        <v>0</v>
      </c>
      <c r="BG204" s="144">
        <f t="shared" si="16"/>
        <v>0</v>
      </c>
      <c r="BH204" s="144">
        <f t="shared" si="17"/>
        <v>0</v>
      </c>
      <c r="BI204" s="144">
        <f t="shared" si="18"/>
        <v>0</v>
      </c>
      <c r="BJ204" s="17" t="s">
        <v>85</v>
      </c>
      <c r="BK204" s="144">
        <f t="shared" si="19"/>
        <v>0</v>
      </c>
      <c r="BL204" s="17" t="s">
        <v>155</v>
      </c>
      <c r="BM204" s="143" t="s">
        <v>1522</v>
      </c>
    </row>
    <row r="205" spans="2:65" s="1" customFormat="1" ht="16.5" customHeight="1">
      <c r="B205" s="32"/>
      <c r="C205" s="174" t="s">
        <v>490</v>
      </c>
      <c r="D205" s="174" t="s">
        <v>420</v>
      </c>
      <c r="E205" s="175" t="s">
        <v>1523</v>
      </c>
      <c r="F205" s="176" t="s">
        <v>1524</v>
      </c>
      <c r="G205" s="177" t="s">
        <v>1435</v>
      </c>
      <c r="H205" s="178">
        <v>2</v>
      </c>
      <c r="I205" s="179"/>
      <c r="J205" s="180">
        <f t="shared" si="10"/>
        <v>0</v>
      </c>
      <c r="K205" s="176" t="s">
        <v>1</v>
      </c>
      <c r="L205" s="181"/>
      <c r="M205" s="182" t="s">
        <v>1</v>
      </c>
      <c r="N205" s="183" t="s">
        <v>42</v>
      </c>
      <c r="P205" s="141">
        <f t="shared" si="11"/>
        <v>0</v>
      </c>
      <c r="Q205" s="141">
        <v>0</v>
      </c>
      <c r="R205" s="141">
        <f t="shared" si="12"/>
        <v>0</v>
      </c>
      <c r="S205" s="141">
        <v>0</v>
      </c>
      <c r="T205" s="142">
        <f t="shared" si="13"/>
        <v>0</v>
      </c>
      <c r="AR205" s="143" t="s">
        <v>204</v>
      </c>
      <c r="AT205" s="143" t="s">
        <v>420</v>
      </c>
      <c r="AU205" s="143" t="s">
        <v>87</v>
      </c>
      <c r="AY205" s="17" t="s">
        <v>134</v>
      </c>
      <c r="BE205" s="144">
        <f t="shared" si="14"/>
        <v>0</v>
      </c>
      <c r="BF205" s="144">
        <f t="shared" si="15"/>
        <v>0</v>
      </c>
      <c r="BG205" s="144">
        <f t="shared" si="16"/>
        <v>0</v>
      </c>
      <c r="BH205" s="144">
        <f t="shared" si="17"/>
        <v>0</v>
      </c>
      <c r="BI205" s="144">
        <f t="shared" si="18"/>
        <v>0</v>
      </c>
      <c r="BJ205" s="17" t="s">
        <v>85</v>
      </c>
      <c r="BK205" s="144">
        <f t="shared" si="19"/>
        <v>0</v>
      </c>
      <c r="BL205" s="17" t="s">
        <v>155</v>
      </c>
      <c r="BM205" s="143" t="s">
        <v>1525</v>
      </c>
    </row>
    <row r="206" spans="2:65" s="1" customFormat="1" ht="16.5" customHeight="1">
      <c r="B206" s="32"/>
      <c r="C206" s="174" t="s">
        <v>494</v>
      </c>
      <c r="D206" s="174" t="s">
        <v>420</v>
      </c>
      <c r="E206" s="175" t="s">
        <v>1526</v>
      </c>
      <c r="F206" s="176" t="s">
        <v>1527</v>
      </c>
      <c r="G206" s="177" t="s">
        <v>1435</v>
      </c>
      <c r="H206" s="178">
        <v>1</v>
      </c>
      <c r="I206" s="179"/>
      <c r="J206" s="180">
        <f t="shared" si="10"/>
        <v>0</v>
      </c>
      <c r="K206" s="176" t="s">
        <v>1</v>
      </c>
      <c r="L206" s="181"/>
      <c r="M206" s="182" t="s">
        <v>1</v>
      </c>
      <c r="N206" s="183" t="s">
        <v>42</v>
      </c>
      <c r="P206" s="141">
        <f t="shared" si="11"/>
        <v>0</v>
      </c>
      <c r="Q206" s="141">
        <v>0</v>
      </c>
      <c r="R206" s="141">
        <f t="shared" si="12"/>
        <v>0</v>
      </c>
      <c r="S206" s="141">
        <v>0</v>
      </c>
      <c r="T206" s="142">
        <f t="shared" si="13"/>
        <v>0</v>
      </c>
      <c r="AR206" s="143" t="s">
        <v>204</v>
      </c>
      <c r="AT206" s="143" t="s">
        <v>420</v>
      </c>
      <c r="AU206" s="143" t="s">
        <v>87</v>
      </c>
      <c r="AY206" s="17" t="s">
        <v>134</v>
      </c>
      <c r="BE206" s="144">
        <f t="shared" si="14"/>
        <v>0</v>
      </c>
      <c r="BF206" s="144">
        <f t="shared" si="15"/>
        <v>0</v>
      </c>
      <c r="BG206" s="144">
        <f t="shared" si="16"/>
        <v>0</v>
      </c>
      <c r="BH206" s="144">
        <f t="shared" si="17"/>
        <v>0</v>
      </c>
      <c r="BI206" s="144">
        <f t="shared" si="18"/>
        <v>0</v>
      </c>
      <c r="BJ206" s="17" t="s">
        <v>85</v>
      </c>
      <c r="BK206" s="144">
        <f t="shared" si="19"/>
        <v>0</v>
      </c>
      <c r="BL206" s="17" t="s">
        <v>155</v>
      </c>
      <c r="BM206" s="143" t="s">
        <v>1528</v>
      </c>
    </row>
    <row r="207" spans="2:65" s="1" customFormat="1" ht="16.5" customHeight="1">
      <c r="B207" s="32"/>
      <c r="C207" s="174" t="s">
        <v>498</v>
      </c>
      <c r="D207" s="174" t="s">
        <v>420</v>
      </c>
      <c r="E207" s="175" t="s">
        <v>1529</v>
      </c>
      <c r="F207" s="176" t="s">
        <v>1530</v>
      </c>
      <c r="G207" s="177" t="s">
        <v>1435</v>
      </c>
      <c r="H207" s="178">
        <v>1</v>
      </c>
      <c r="I207" s="179"/>
      <c r="J207" s="180">
        <f t="shared" si="10"/>
        <v>0</v>
      </c>
      <c r="K207" s="176" t="s">
        <v>1</v>
      </c>
      <c r="L207" s="181"/>
      <c r="M207" s="182" t="s">
        <v>1</v>
      </c>
      <c r="N207" s="183" t="s">
        <v>42</v>
      </c>
      <c r="P207" s="141">
        <f t="shared" si="11"/>
        <v>0</v>
      </c>
      <c r="Q207" s="141">
        <v>0</v>
      </c>
      <c r="R207" s="141">
        <f t="shared" si="12"/>
        <v>0</v>
      </c>
      <c r="S207" s="141">
        <v>0</v>
      </c>
      <c r="T207" s="142">
        <f t="shared" si="13"/>
        <v>0</v>
      </c>
      <c r="AR207" s="143" t="s">
        <v>204</v>
      </c>
      <c r="AT207" s="143" t="s">
        <v>420</v>
      </c>
      <c r="AU207" s="143" t="s">
        <v>87</v>
      </c>
      <c r="AY207" s="17" t="s">
        <v>134</v>
      </c>
      <c r="BE207" s="144">
        <f t="shared" si="14"/>
        <v>0</v>
      </c>
      <c r="BF207" s="144">
        <f t="shared" si="15"/>
        <v>0</v>
      </c>
      <c r="BG207" s="144">
        <f t="shared" si="16"/>
        <v>0</v>
      </c>
      <c r="BH207" s="144">
        <f t="shared" si="17"/>
        <v>0</v>
      </c>
      <c r="BI207" s="144">
        <f t="shared" si="18"/>
        <v>0</v>
      </c>
      <c r="BJ207" s="17" t="s">
        <v>85</v>
      </c>
      <c r="BK207" s="144">
        <f t="shared" si="19"/>
        <v>0</v>
      </c>
      <c r="BL207" s="17" t="s">
        <v>155</v>
      </c>
      <c r="BM207" s="143" t="s">
        <v>1531</v>
      </c>
    </row>
    <row r="208" spans="2:65" s="1" customFormat="1" ht="16.5" customHeight="1">
      <c r="B208" s="32"/>
      <c r="C208" s="174" t="s">
        <v>502</v>
      </c>
      <c r="D208" s="174" t="s">
        <v>420</v>
      </c>
      <c r="E208" s="175" t="s">
        <v>1532</v>
      </c>
      <c r="F208" s="176" t="s">
        <v>1533</v>
      </c>
      <c r="G208" s="177" t="s">
        <v>1435</v>
      </c>
      <c r="H208" s="178">
        <v>1</v>
      </c>
      <c r="I208" s="179"/>
      <c r="J208" s="180">
        <f t="shared" si="10"/>
        <v>0</v>
      </c>
      <c r="K208" s="176" t="s">
        <v>1</v>
      </c>
      <c r="L208" s="181"/>
      <c r="M208" s="182" t="s">
        <v>1</v>
      </c>
      <c r="N208" s="183" t="s">
        <v>42</v>
      </c>
      <c r="P208" s="141">
        <f t="shared" si="11"/>
        <v>0</v>
      </c>
      <c r="Q208" s="141">
        <v>0</v>
      </c>
      <c r="R208" s="141">
        <f t="shared" si="12"/>
        <v>0</v>
      </c>
      <c r="S208" s="141">
        <v>0</v>
      </c>
      <c r="T208" s="142">
        <f t="shared" si="13"/>
        <v>0</v>
      </c>
      <c r="AR208" s="143" t="s">
        <v>204</v>
      </c>
      <c r="AT208" s="143" t="s">
        <v>420</v>
      </c>
      <c r="AU208" s="143" t="s">
        <v>87</v>
      </c>
      <c r="AY208" s="17" t="s">
        <v>134</v>
      </c>
      <c r="BE208" s="144">
        <f t="shared" si="14"/>
        <v>0</v>
      </c>
      <c r="BF208" s="144">
        <f t="shared" si="15"/>
        <v>0</v>
      </c>
      <c r="BG208" s="144">
        <f t="shared" si="16"/>
        <v>0</v>
      </c>
      <c r="BH208" s="144">
        <f t="shared" si="17"/>
        <v>0</v>
      </c>
      <c r="BI208" s="144">
        <f t="shared" si="18"/>
        <v>0</v>
      </c>
      <c r="BJ208" s="17" t="s">
        <v>85</v>
      </c>
      <c r="BK208" s="144">
        <f t="shared" si="19"/>
        <v>0</v>
      </c>
      <c r="BL208" s="17" t="s">
        <v>155</v>
      </c>
      <c r="BM208" s="143" t="s">
        <v>1534</v>
      </c>
    </row>
    <row r="209" spans="2:65" s="1" customFormat="1" ht="16.5" customHeight="1">
      <c r="B209" s="32"/>
      <c r="C209" s="174" t="s">
        <v>506</v>
      </c>
      <c r="D209" s="174" t="s">
        <v>420</v>
      </c>
      <c r="E209" s="175" t="s">
        <v>1535</v>
      </c>
      <c r="F209" s="176" t="s">
        <v>1536</v>
      </c>
      <c r="G209" s="177" t="s">
        <v>1435</v>
      </c>
      <c r="H209" s="178">
        <v>1</v>
      </c>
      <c r="I209" s="179"/>
      <c r="J209" s="180">
        <f t="shared" si="10"/>
        <v>0</v>
      </c>
      <c r="K209" s="176" t="s">
        <v>1</v>
      </c>
      <c r="L209" s="181"/>
      <c r="M209" s="182" t="s">
        <v>1</v>
      </c>
      <c r="N209" s="183" t="s">
        <v>42</v>
      </c>
      <c r="P209" s="141">
        <f t="shared" si="11"/>
        <v>0</v>
      </c>
      <c r="Q209" s="141">
        <v>0</v>
      </c>
      <c r="R209" s="141">
        <f t="shared" si="12"/>
        <v>0</v>
      </c>
      <c r="S209" s="141">
        <v>0</v>
      </c>
      <c r="T209" s="142">
        <f t="shared" si="13"/>
        <v>0</v>
      </c>
      <c r="AR209" s="143" t="s">
        <v>204</v>
      </c>
      <c r="AT209" s="143" t="s">
        <v>420</v>
      </c>
      <c r="AU209" s="143" t="s">
        <v>87</v>
      </c>
      <c r="AY209" s="17" t="s">
        <v>134</v>
      </c>
      <c r="BE209" s="144">
        <f t="shared" si="14"/>
        <v>0</v>
      </c>
      <c r="BF209" s="144">
        <f t="shared" si="15"/>
        <v>0</v>
      </c>
      <c r="BG209" s="144">
        <f t="shared" si="16"/>
        <v>0</v>
      </c>
      <c r="BH209" s="144">
        <f t="shared" si="17"/>
        <v>0</v>
      </c>
      <c r="BI209" s="144">
        <f t="shared" si="18"/>
        <v>0</v>
      </c>
      <c r="BJ209" s="17" t="s">
        <v>85</v>
      </c>
      <c r="BK209" s="144">
        <f t="shared" si="19"/>
        <v>0</v>
      </c>
      <c r="BL209" s="17" t="s">
        <v>155</v>
      </c>
      <c r="BM209" s="143" t="s">
        <v>1537</v>
      </c>
    </row>
    <row r="210" spans="2:65" s="1" customFormat="1" ht="16.5" customHeight="1">
      <c r="B210" s="32"/>
      <c r="C210" s="174" t="s">
        <v>510</v>
      </c>
      <c r="D210" s="174" t="s">
        <v>420</v>
      </c>
      <c r="E210" s="175" t="s">
        <v>1538</v>
      </c>
      <c r="F210" s="176" t="s">
        <v>1539</v>
      </c>
      <c r="G210" s="177" t="s">
        <v>1435</v>
      </c>
      <c r="H210" s="178">
        <v>1</v>
      </c>
      <c r="I210" s="179"/>
      <c r="J210" s="180">
        <f t="shared" si="10"/>
        <v>0</v>
      </c>
      <c r="K210" s="176" t="s">
        <v>1</v>
      </c>
      <c r="L210" s="181"/>
      <c r="M210" s="182" t="s">
        <v>1</v>
      </c>
      <c r="N210" s="183" t="s">
        <v>42</v>
      </c>
      <c r="P210" s="141">
        <f t="shared" si="11"/>
        <v>0</v>
      </c>
      <c r="Q210" s="141">
        <v>0</v>
      </c>
      <c r="R210" s="141">
        <f t="shared" si="12"/>
        <v>0</v>
      </c>
      <c r="S210" s="141">
        <v>0</v>
      </c>
      <c r="T210" s="142">
        <f t="shared" si="13"/>
        <v>0</v>
      </c>
      <c r="AR210" s="143" t="s">
        <v>204</v>
      </c>
      <c r="AT210" s="143" t="s">
        <v>420</v>
      </c>
      <c r="AU210" s="143" t="s">
        <v>87</v>
      </c>
      <c r="AY210" s="17" t="s">
        <v>134</v>
      </c>
      <c r="BE210" s="144">
        <f t="shared" si="14"/>
        <v>0</v>
      </c>
      <c r="BF210" s="144">
        <f t="shared" si="15"/>
        <v>0</v>
      </c>
      <c r="BG210" s="144">
        <f t="shared" si="16"/>
        <v>0</v>
      </c>
      <c r="BH210" s="144">
        <f t="shared" si="17"/>
        <v>0</v>
      </c>
      <c r="BI210" s="144">
        <f t="shared" si="18"/>
        <v>0</v>
      </c>
      <c r="BJ210" s="17" t="s">
        <v>85</v>
      </c>
      <c r="BK210" s="144">
        <f t="shared" si="19"/>
        <v>0</v>
      </c>
      <c r="BL210" s="17" t="s">
        <v>155</v>
      </c>
      <c r="BM210" s="143" t="s">
        <v>1540</v>
      </c>
    </row>
    <row r="211" spans="2:65" s="1" customFormat="1" ht="16.5" customHeight="1">
      <c r="B211" s="32"/>
      <c r="C211" s="174" t="s">
        <v>515</v>
      </c>
      <c r="D211" s="174" t="s">
        <v>420</v>
      </c>
      <c r="E211" s="175" t="s">
        <v>1541</v>
      </c>
      <c r="F211" s="176" t="s">
        <v>1542</v>
      </c>
      <c r="G211" s="177" t="s">
        <v>1435</v>
      </c>
      <c r="H211" s="178">
        <v>1</v>
      </c>
      <c r="I211" s="179"/>
      <c r="J211" s="180">
        <f t="shared" si="10"/>
        <v>0</v>
      </c>
      <c r="K211" s="176" t="s">
        <v>1</v>
      </c>
      <c r="L211" s="181"/>
      <c r="M211" s="182" t="s">
        <v>1</v>
      </c>
      <c r="N211" s="183" t="s">
        <v>42</v>
      </c>
      <c r="P211" s="141">
        <f t="shared" si="11"/>
        <v>0</v>
      </c>
      <c r="Q211" s="141">
        <v>0</v>
      </c>
      <c r="R211" s="141">
        <f t="shared" si="12"/>
        <v>0</v>
      </c>
      <c r="S211" s="141">
        <v>0</v>
      </c>
      <c r="T211" s="142">
        <f t="shared" si="13"/>
        <v>0</v>
      </c>
      <c r="AR211" s="143" t="s">
        <v>204</v>
      </c>
      <c r="AT211" s="143" t="s">
        <v>420</v>
      </c>
      <c r="AU211" s="143" t="s">
        <v>87</v>
      </c>
      <c r="AY211" s="17" t="s">
        <v>134</v>
      </c>
      <c r="BE211" s="144">
        <f t="shared" si="14"/>
        <v>0</v>
      </c>
      <c r="BF211" s="144">
        <f t="shared" si="15"/>
        <v>0</v>
      </c>
      <c r="BG211" s="144">
        <f t="shared" si="16"/>
        <v>0</v>
      </c>
      <c r="BH211" s="144">
        <f t="shared" si="17"/>
        <v>0</v>
      </c>
      <c r="BI211" s="144">
        <f t="shared" si="18"/>
        <v>0</v>
      </c>
      <c r="BJ211" s="17" t="s">
        <v>85</v>
      </c>
      <c r="BK211" s="144">
        <f t="shared" si="19"/>
        <v>0</v>
      </c>
      <c r="BL211" s="17" t="s">
        <v>155</v>
      </c>
      <c r="BM211" s="143" t="s">
        <v>1543</v>
      </c>
    </row>
    <row r="212" spans="2:65" s="1" customFormat="1" ht="16.5" customHeight="1">
      <c r="B212" s="32"/>
      <c r="C212" s="132" t="s">
        <v>522</v>
      </c>
      <c r="D212" s="132" t="s">
        <v>137</v>
      </c>
      <c r="E212" s="133" t="s">
        <v>1544</v>
      </c>
      <c r="F212" s="134" t="s">
        <v>1545</v>
      </c>
      <c r="G212" s="135" t="s">
        <v>139</v>
      </c>
      <c r="H212" s="136">
        <v>1</v>
      </c>
      <c r="I212" s="137"/>
      <c r="J212" s="138">
        <f t="shared" si="10"/>
        <v>0</v>
      </c>
      <c r="K212" s="134" t="s">
        <v>1</v>
      </c>
      <c r="L212" s="32"/>
      <c r="M212" s="139" t="s">
        <v>1</v>
      </c>
      <c r="N212" s="140" t="s">
        <v>42</v>
      </c>
      <c r="P212" s="141">
        <f t="shared" si="11"/>
        <v>0</v>
      </c>
      <c r="Q212" s="141">
        <v>0</v>
      </c>
      <c r="R212" s="141">
        <f t="shared" si="12"/>
        <v>0</v>
      </c>
      <c r="S212" s="141">
        <v>0</v>
      </c>
      <c r="T212" s="142">
        <f t="shared" si="13"/>
        <v>0</v>
      </c>
      <c r="AR212" s="143" t="s">
        <v>155</v>
      </c>
      <c r="AT212" s="143" t="s">
        <v>137</v>
      </c>
      <c r="AU212" s="143" t="s">
        <v>87</v>
      </c>
      <c r="AY212" s="17" t="s">
        <v>134</v>
      </c>
      <c r="BE212" s="144">
        <f t="shared" si="14"/>
        <v>0</v>
      </c>
      <c r="BF212" s="144">
        <f t="shared" si="15"/>
        <v>0</v>
      </c>
      <c r="BG212" s="144">
        <f t="shared" si="16"/>
        <v>0</v>
      </c>
      <c r="BH212" s="144">
        <f t="shared" si="17"/>
        <v>0</v>
      </c>
      <c r="BI212" s="144">
        <f t="shared" si="18"/>
        <v>0</v>
      </c>
      <c r="BJ212" s="17" t="s">
        <v>85</v>
      </c>
      <c r="BK212" s="144">
        <f t="shared" si="19"/>
        <v>0</v>
      </c>
      <c r="BL212" s="17" t="s">
        <v>155</v>
      </c>
      <c r="BM212" s="143" t="s">
        <v>1546</v>
      </c>
    </row>
    <row r="213" spans="2:65" s="1" customFormat="1" ht="16.5" customHeight="1">
      <c r="B213" s="32"/>
      <c r="C213" s="132" t="s">
        <v>559</v>
      </c>
      <c r="D213" s="132" t="s">
        <v>137</v>
      </c>
      <c r="E213" s="133" t="s">
        <v>1547</v>
      </c>
      <c r="F213" s="134" t="s">
        <v>1548</v>
      </c>
      <c r="G213" s="135" t="s">
        <v>383</v>
      </c>
      <c r="H213" s="136">
        <v>224</v>
      </c>
      <c r="I213" s="137"/>
      <c r="J213" s="138">
        <f t="shared" si="10"/>
        <v>0</v>
      </c>
      <c r="K213" s="134" t="s">
        <v>170</v>
      </c>
      <c r="L213" s="32"/>
      <c r="M213" s="139" t="s">
        <v>1</v>
      </c>
      <c r="N213" s="140" t="s">
        <v>42</v>
      </c>
      <c r="P213" s="141">
        <f t="shared" si="11"/>
        <v>0</v>
      </c>
      <c r="Q213" s="141">
        <v>1.0000000000000001E-5</v>
      </c>
      <c r="R213" s="141">
        <f t="shared" si="12"/>
        <v>2.2400000000000002E-3</v>
      </c>
      <c r="S213" s="141">
        <v>0</v>
      </c>
      <c r="T213" s="142">
        <f t="shared" si="13"/>
        <v>0</v>
      </c>
      <c r="AR213" s="143" t="s">
        <v>323</v>
      </c>
      <c r="AT213" s="143" t="s">
        <v>137</v>
      </c>
      <c r="AU213" s="143" t="s">
        <v>87</v>
      </c>
      <c r="AY213" s="17" t="s">
        <v>134</v>
      </c>
      <c r="BE213" s="144">
        <f t="shared" si="14"/>
        <v>0</v>
      </c>
      <c r="BF213" s="144">
        <f t="shared" si="15"/>
        <v>0</v>
      </c>
      <c r="BG213" s="144">
        <f t="shared" si="16"/>
        <v>0</v>
      </c>
      <c r="BH213" s="144">
        <f t="shared" si="17"/>
        <v>0</v>
      </c>
      <c r="BI213" s="144">
        <f t="shared" si="18"/>
        <v>0</v>
      </c>
      <c r="BJ213" s="17" t="s">
        <v>85</v>
      </c>
      <c r="BK213" s="144">
        <f t="shared" si="19"/>
        <v>0</v>
      </c>
      <c r="BL213" s="17" t="s">
        <v>323</v>
      </c>
      <c r="BM213" s="143" t="s">
        <v>1549</v>
      </c>
    </row>
    <row r="214" spans="2:65" s="1" customFormat="1" ht="16.5" customHeight="1">
      <c r="B214" s="32"/>
      <c r="C214" s="132" t="s">
        <v>564</v>
      </c>
      <c r="D214" s="132" t="s">
        <v>137</v>
      </c>
      <c r="E214" s="133" t="s">
        <v>1550</v>
      </c>
      <c r="F214" s="134" t="s">
        <v>1551</v>
      </c>
      <c r="G214" s="135" t="s">
        <v>383</v>
      </c>
      <c r="H214" s="136">
        <v>224</v>
      </c>
      <c r="I214" s="137"/>
      <c r="J214" s="138">
        <f t="shared" si="10"/>
        <v>0</v>
      </c>
      <c r="K214" s="134" t="s">
        <v>170</v>
      </c>
      <c r="L214" s="32"/>
      <c r="M214" s="139" t="s">
        <v>1</v>
      </c>
      <c r="N214" s="140" t="s">
        <v>42</v>
      </c>
      <c r="P214" s="141">
        <f t="shared" si="11"/>
        <v>0</v>
      </c>
      <c r="Q214" s="141">
        <v>2.0000000000000002E-5</v>
      </c>
      <c r="R214" s="141">
        <f t="shared" si="12"/>
        <v>4.4800000000000005E-3</v>
      </c>
      <c r="S214" s="141">
        <v>0</v>
      </c>
      <c r="T214" s="142">
        <f t="shared" si="13"/>
        <v>0</v>
      </c>
      <c r="AR214" s="143" t="s">
        <v>323</v>
      </c>
      <c r="AT214" s="143" t="s">
        <v>137</v>
      </c>
      <c r="AU214" s="143" t="s">
        <v>87</v>
      </c>
      <c r="AY214" s="17" t="s">
        <v>134</v>
      </c>
      <c r="BE214" s="144">
        <f t="shared" si="14"/>
        <v>0</v>
      </c>
      <c r="BF214" s="144">
        <f t="shared" si="15"/>
        <v>0</v>
      </c>
      <c r="BG214" s="144">
        <f t="shared" si="16"/>
        <v>0</v>
      </c>
      <c r="BH214" s="144">
        <f t="shared" si="17"/>
        <v>0</v>
      </c>
      <c r="BI214" s="144">
        <f t="shared" si="18"/>
        <v>0</v>
      </c>
      <c r="BJ214" s="17" t="s">
        <v>85</v>
      </c>
      <c r="BK214" s="144">
        <f t="shared" si="19"/>
        <v>0</v>
      </c>
      <c r="BL214" s="17" t="s">
        <v>323</v>
      </c>
      <c r="BM214" s="143" t="s">
        <v>1552</v>
      </c>
    </row>
    <row r="215" spans="2:65" s="11" customFormat="1" ht="22.9" customHeight="1">
      <c r="B215" s="120"/>
      <c r="D215" s="121" t="s">
        <v>76</v>
      </c>
      <c r="E215" s="130" t="s">
        <v>1553</v>
      </c>
      <c r="F215" s="130" t="s">
        <v>1554</v>
      </c>
      <c r="I215" s="123"/>
      <c r="J215" s="131">
        <f>BK215</f>
        <v>0</v>
      </c>
      <c r="L215" s="120"/>
      <c r="M215" s="125"/>
      <c r="P215" s="126">
        <f>SUM(P216:P223)</f>
        <v>0</v>
      </c>
      <c r="R215" s="126">
        <f>SUM(R216:R223)</f>
        <v>0</v>
      </c>
      <c r="T215" s="127">
        <f>SUM(T216:T223)</f>
        <v>0</v>
      </c>
      <c r="AR215" s="121" t="s">
        <v>87</v>
      </c>
      <c r="AT215" s="128" t="s">
        <v>76</v>
      </c>
      <c r="AU215" s="128" t="s">
        <v>85</v>
      </c>
      <c r="AY215" s="121" t="s">
        <v>134</v>
      </c>
      <c r="BK215" s="129">
        <f>SUM(BK216:BK223)</f>
        <v>0</v>
      </c>
    </row>
    <row r="216" spans="2:65" s="1" customFormat="1" ht="16.5" customHeight="1">
      <c r="B216" s="32"/>
      <c r="C216" s="132" t="s">
        <v>582</v>
      </c>
      <c r="D216" s="132" t="s">
        <v>137</v>
      </c>
      <c r="E216" s="133" t="s">
        <v>1555</v>
      </c>
      <c r="F216" s="134" t="s">
        <v>1556</v>
      </c>
      <c r="G216" s="135" t="s">
        <v>383</v>
      </c>
      <c r="H216" s="136">
        <v>13</v>
      </c>
      <c r="I216" s="137"/>
      <c r="J216" s="138">
        <f t="shared" ref="J216:J223" si="20">ROUND(I216*H216,2)</f>
        <v>0</v>
      </c>
      <c r="K216" s="134" t="s">
        <v>1</v>
      </c>
      <c r="L216" s="32"/>
      <c r="M216" s="139" t="s">
        <v>1</v>
      </c>
      <c r="N216" s="140" t="s">
        <v>42</v>
      </c>
      <c r="P216" s="141">
        <f t="shared" ref="P216:P223" si="21">O216*H216</f>
        <v>0</v>
      </c>
      <c r="Q216" s="141">
        <v>0</v>
      </c>
      <c r="R216" s="141">
        <f t="shared" ref="R216:R223" si="22">Q216*H216</f>
        <v>0</v>
      </c>
      <c r="S216" s="141">
        <v>0</v>
      </c>
      <c r="T216" s="142">
        <f t="shared" ref="T216:T223" si="23">S216*H216</f>
        <v>0</v>
      </c>
      <c r="AR216" s="143" t="s">
        <v>155</v>
      </c>
      <c r="AT216" s="143" t="s">
        <v>137</v>
      </c>
      <c r="AU216" s="143" t="s">
        <v>87</v>
      </c>
      <c r="AY216" s="17" t="s">
        <v>134</v>
      </c>
      <c r="BE216" s="144">
        <f t="shared" ref="BE216:BE223" si="24">IF(N216="základní",J216,0)</f>
        <v>0</v>
      </c>
      <c r="BF216" s="144">
        <f t="shared" ref="BF216:BF223" si="25">IF(N216="snížená",J216,0)</f>
        <v>0</v>
      </c>
      <c r="BG216" s="144">
        <f t="shared" ref="BG216:BG223" si="26">IF(N216="zákl. přenesená",J216,0)</f>
        <v>0</v>
      </c>
      <c r="BH216" s="144">
        <f t="shared" ref="BH216:BH223" si="27">IF(N216="sníž. přenesená",J216,0)</f>
        <v>0</v>
      </c>
      <c r="BI216" s="144">
        <f t="shared" ref="BI216:BI223" si="28">IF(N216="nulová",J216,0)</f>
        <v>0</v>
      </c>
      <c r="BJ216" s="17" t="s">
        <v>85</v>
      </c>
      <c r="BK216" s="144">
        <f t="shared" ref="BK216:BK223" si="29">ROUND(I216*H216,2)</f>
        <v>0</v>
      </c>
      <c r="BL216" s="17" t="s">
        <v>155</v>
      </c>
      <c r="BM216" s="143" t="s">
        <v>1557</v>
      </c>
    </row>
    <row r="217" spans="2:65" s="1" customFormat="1" ht="16.5" customHeight="1">
      <c r="B217" s="32"/>
      <c r="C217" s="132" t="s">
        <v>586</v>
      </c>
      <c r="D217" s="132" t="s">
        <v>137</v>
      </c>
      <c r="E217" s="133" t="s">
        <v>1558</v>
      </c>
      <c r="F217" s="134" t="s">
        <v>1559</v>
      </c>
      <c r="G217" s="135" t="s">
        <v>383</v>
      </c>
      <c r="H217" s="136">
        <v>1</v>
      </c>
      <c r="I217" s="137"/>
      <c r="J217" s="138">
        <f t="shared" si="20"/>
        <v>0</v>
      </c>
      <c r="K217" s="134" t="s">
        <v>1</v>
      </c>
      <c r="L217" s="32"/>
      <c r="M217" s="139" t="s">
        <v>1</v>
      </c>
      <c r="N217" s="140" t="s">
        <v>42</v>
      </c>
      <c r="P217" s="141">
        <f t="shared" si="21"/>
        <v>0</v>
      </c>
      <c r="Q217" s="141">
        <v>0</v>
      </c>
      <c r="R217" s="141">
        <f t="shared" si="22"/>
        <v>0</v>
      </c>
      <c r="S217" s="141">
        <v>0</v>
      </c>
      <c r="T217" s="142">
        <f t="shared" si="23"/>
        <v>0</v>
      </c>
      <c r="AR217" s="143" t="s">
        <v>155</v>
      </c>
      <c r="AT217" s="143" t="s">
        <v>137</v>
      </c>
      <c r="AU217" s="143" t="s">
        <v>87</v>
      </c>
      <c r="AY217" s="17" t="s">
        <v>134</v>
      </c>
      <c r="BE217" s="144">
        <f t="shared" si="24"/>
        <v>0</v>
      </c>
      <c r="BF217" s="144">
        <f t="shared" si="25"/>
        <v>0</v>
      </c>
      <c r="BG217" s="144">
        <f t="shared" si="26"/>
        <v>0</v>
      </c>
      <c r="BH217" s="144">
        <f t="shared" si="27"/>
        <v>0</v>
      </c>
      <c r="BI217" s="144">
        <f t="shared" si="28"/>
        <v>0</v>
      </c>
      <c r="BJ217" s="17" t="s">
        <v>85</v>
      </c>
      <c r="BK217" s="144">
        <f t="shared" si="29"/>
        <v>0</v>
      </c>
      <c r="BL217" s="17" t="s">
        <v>155</v>
      </c>
      <c r="BM217" s="143" t="s">
        <v>1560</v>
      </c>
    </row>
    <row r="218" spans="2:65" s="1" customFormat="1" ht="16.5" customHeight="1">
      <c r="B218" s="32"/>
      <c r="C218" s="132" t="s">
        <v>593</v>
      </c>
      <c r="D218" s="132" t="s">
        <v>137</v>
      </c>
      <c r="E218" s="133" t="s">
        <v>1561</v>
      </c>
      <c r="F218" s="134" t="s">
        <v>1562</v>
      </c>
      <c r="G218" s="135" t="s">
        <v>366</v>
      </c>
      <c r="H218" s="136">
        <v>1</v>
      </c>
      <c r="I218" s="137"/>
      <c r="J218" s="138">
        <f t="shared" si="20"/>
        <v>0</v>
      </c>
      <c r="K218" s="134" t="s">
        <v>1</v>
      </c>
      <c r="L218" s="32"/>
      <c r="M218" s="139" t="s">
        <v>1</v>
      </c>
      <c r="N218" s="140" t="s">
        <v>42</v>
      </c>
      <c r="P218" s="141">
        <f t="shared" si="21"/>
        <v>0</v>
      </c>
      <c r="Q218" s="141">
        <v>0</v>
      </c>
      <c r="R218" s="141">
        <f t="shared" si="22"/>
        <v>0</v>
      </c>
      <c r="S218" s="141">
        <v>0</v>
      </c>
      <c r="T218" s="142">
        <f t="shared" si="23"/>
        <v>0</v>
      </c>
      <c r="AR218" s="143" t="s">
        <v>155</v>
      </c>
      <c r="AT218" s="143" t="s">
        <v>137</v>
      </c>
      <c r="AU218" s="143" t="s">
        <v>87</v>
      </c>
      <c r="AY218" s="17" t="s">
        <v>134</v>
      </c>
      <c r="BE218" s="144">
        <f t="shared" si="24"/>
        <v>0</v>
      </c>
      <c r="BF218" s="144">
        <f t="shared" si="25"/>
        <v>0</v>
      </c>
      <c r="BG218" s="144">
        <f t="shared" si="26"/>
        <v>0</v>
      </c>
      <c r="BH218" s="144">
        <f t="shared" si="27"/>
        <v>0</v>
      </c>
      <c r="BI218" s="144">
        <f t="shared" si="28"/>
        <v>0</v>
      </c>
      <c r="BJ218" s="17" t="s">
        <v>85</v>
      </c>
      <c r="BK218" s="144">
        <f t="shared" si="29"/>
        <v>0</v>
      </c>
      <c r="BL218" s="17" t="s">
        <v>155</v>
      </c>
      <c r="BM218" s="143" t="s">
        <v>1563</v>
      </c>
    </row>
    <row r="219" spans="2:65" s="1" customFormat="1" ht="16.5" customHeight="1">
      <c r="B219" s="32"/>
      <c r="C219" s="132" t="s">
        <v>598</v>
      </c>
      <c r="D219" s="132" t="s">
        <v>137</v>
      </c>
      <c r="E219" s="133" t="s">
        <v>1564</v>
      </c>
      <c r="F219" s="134" t="s">
        <v>1565</v>
      </c>
      <c r="G219" s="135" t="s">
        <v>383</v>
      </c>
      <c r="H219" s="136">
        <v>2</v>
      </c>
      <c r="I219" s="137"/>
      <c r="J219" s="138">
        <f t="shared" si="20"/>
        <v>0</v>
      </c>
      <c r="K219" s="134" t="s">
        <v>1</v>
      </c>
      <c r="L219" s="32"/>
      <c r="M219" s="139" t="s">
        <v>1</v>
      </c>
      <c r="N219" s="140" t="s">
        <v>42</v>
      </c>
      <c r="P219" s="141">
        <f t="shared" si="21"/>
        <v>0</v>
      </c>
      <c r="Q219" s="141">
        <v>0</v>
      </c>
      <c r="R219" s="141">
        <f t="shared" si="22"/>
        <v>0</v>
      </c>
      <c r="S219" s="141">
        <v>0</v>
      </c>
      <c r="T219" s="142">
        <f t="shared" si="23"/>
        <v>0</v>
      </c>
      <c r="AR219" s="143" t="s">
        <v>155</v>
      </c>
      <c r="AT219" s="143" t="s">
        <v>137</v>
      </c>
      <c r="AU219" s="143" t="s">
        <v>87</v>
      </c>
      <c r="AY219" s="17" t="s">
        <v>134</v>
      </c>
      <c r="BE219" s="144">
        <f t="shared" si="24"/>
        <v>0</v>
      </c>
      <c r="BF219" s="144">
        <f t="shared" si="25"/>
        <v>0</v>
      </c>
      <c r="BG219" s="144">
        <f t="shared" si="26"/>
        <v>0</v>
      </c>
      <c r="BH219" s="144">
        <f t="shared" si="27"/>
        <v>0</v>
      </c>
      <c r="BI219" s="144">
        <f t="shared" si="28"/>
        <v>0</v>
      </c>
      <c r="BJ219" s="17" t="s">
        <v>85</v>
      </c>
      <c r="BK219" s="144">
        <f t="shared" si="29"/>
        <v>0</v>
      </c>
      <c r="BL219" s="17" t="s">
        <v>155</v>
      </c>
      <c r="BM219" s="143" t="s">
        <v>1566</v>
      </c>
    </row>
    <row r="220" spans="2:65" s="1" customFormat="1" ht="16.5" customHeight="1">
      <c r="B220" s="32"/>
      <c r="C220" s="132" t="s">
        <v>602</v>
      </c>
      <c r="D220" s="132" t="s">
        <v>137</v>
      </c>
      <c r="E220" s="133" t="s">
        <v>1567</v>
      </c>
      <c r="F220" s="134" t="s">
        <v>1568</v>
      </c>
      <c r="G220" s="135" t="s">
        <v>366</v>
      </c>
      <c r="H220" s="136">
        <v>4</v>
      </c>
      <c r="I220" s="137"/>
      <c r="J220" s="138">
        <f t="shared" si="20"/>
        <v>0</v>
      </c>
      <c r="K220" s="134" t="s">
        <v>1</v>
      </c>
      <c r="L220" s="32"/>
      <c r="M220" s="139" t="s">
        <v>1</v>
      </c>
      <c r="N220" s="140" t="s">
        <v>42</v>
      </c>
      <c r="P220" s="141">
        <f t="shared" si="21"/>
        <v>0</v>
      </c>
      <c r="Q220" s="141">
        <v>0</v>
      </c>
      <c r="R220" s="141">
        <f t="shared" si="22"/>
        <v>0</v>
      </c>
      <c r="S220" s="141">
        <v>0</v>
      </c>
      <c r="T220" s="142">
        <f t="shared" si="23"/>
        <v>0</v>
      </c>
      <c r="AR220" s="143" t="s">
        <v>155</v>
      </c>
      <c r="AT220" s="143" t="s">
        <v>137</v>
      </c>
      <c r="AU220" s="143" t="s">
        <v>87</v>
      </c>
      <c r="AY220" s="17" t="s">
        <v>134</v>
      </c>
      <c r="BE220" s="144">
        <f t="shared" si="24"/>
        <v>0</v>
      </c>
      <c r="BF220" s="144">
        <f t="shared" si="25"/>
        <v>0</v>
      </c>
      <c r="BG220" s="144">
        <f t="shared" si="26"/>
        <v>0</v>
      </c>
      <c r="BH220" s="144">
        <f t="shared" si="27"/>
        <v>0</v>
      </c>
      <c r="BI220" s="144">
        <f t="shared" si="28"/>
        <v>0</v>
      </c>
      <c r="BJ220" s="17" t="s">
        <v>85</v>
      </c>
      <c r="BK220" s="144">
        <f t="shared" si="29"/>
        <v>0</v>
      </c>
      <c r="BL220" s="17" t="s">
        <v>155</v>
      </c>
      <c r="BM220" s="143" t="s">
        <v>1569</v>
      </c>
    </row>
    <row r="221" spans="2:65" s="1" customFormat="1" ht="16.5" customHeight="1">
      <c r="B221" s="32"/>
      <c r="C221" s="132" t="s">
        <v>607</v>
      </c>
      <c r="D221" s="132" t="s">
        <v>137</v>
      </c>
      <c r="E221" s="133" t="s">
        <v>1570</v>
      </c>
      <c r="F221" s="134" t="s">
        <v>1571</v>
      </c>
      <c r="G221" s="135" t="s">
        <v>366</v>
      </c>
      <c r="H221" s="136">
        <v>1</v>
      </c>
      <c r="I221" s="137"/>
      <c r="J221" s="138">
        <f t="shared" si="20"/>
        <v>0</v>
      </c>
      <c r="K221" s="134" t="s">
        <v>1</v>
      </c>
      <c r="L221" s="32"/>
      <c r="M221" s="139" t="s">
        <v>1</v>
      </c>
      <c r="N221" s="140" t="s">
        <v>42</v>
      </c>
      <c r="P221" s="141">
        <f t="shared" si="21"/>
        <v>0</v>
      </c>
      <c r="Q221" s="141">
        <v>0</v>
      </c>
      <c r="R221" s="141">
        <f t="shared" si="22"/>
        <v>0</v>
      </c>
      <c r="S221" s="141">
        <v>0</v>
      </c>
      <c r="T221" s="142">
        <f t="shared" si="23"/>
        <v>0</v>
      </c>
      <c r="AR221" s="143" t="s">
        <v>155</v>
      </c>
      <c r="AT221" s="143" t="s">
        <v>137</v>
      </c>
      <c r="AU221" s="143" t="s">
        <v>87</v>
      </c>
      <c r="AY221" s="17" t="s">
        <v>134</v>
      </c>
      <c r="BE221" s="144">
        <f t="shared" si="24"/>
        <v>0</v>
      </c>
      <c r="BF221" s="144">
        <f t="shared" si="25"/>
        <v>0</v>
      </c>
      <c r="BG221" s="144">
        <f t="shared" si="26"/>
        <v>0</v>
      </c>
      <c r="BH221" s="144">
        <f t="shared" si="27"/>
        <v>0</v>
      </c>
      <c r="BI221" s="144">
        <f t="shared" si="28"/>
        <v>0</v>
      </c>
      <c r="BJ221" s="17" t="s">
        <v>85</v>
      </c>
      <c r="BK221" s="144">
        <f t="shared" si="29"/>
        <v>0</v>
      </c>
      <c r="BL221" s="17" t="s">
        <v>155</v>
      </c>
      <c r="BM221" s="143" t="s">
        <v>1572</v>
      </c>
    </row>
    <row r="222" spans="2:65" s="1" customFormat="1" ht="16.5" customHeight="1">
      <c r="B222" s="32"/>
      <c r="C222" s="132" t="s">
        <v>611</v>
      </c>
      <c r="D222" s="132" t="s">
        <v>137</v>
      </c>
      <c r="E222" s="133" t="s">
        <v>1573</v>
      </c>
      <c r="F222" s="134" t="s">
        <v>1574</v>
      </c>
      <c r="G222" s="135" t="s">
        <v>366</v>
      </c>
      <c r="H222" s="136">
        <v>1</v>
      </c>
      <c r="I222" s="137"/>
      <c r="J222" s="138">
        <f t="shared" si="20"/>
        <v>0</v>
      </c>
      <c r="K222" s="134" t="s">
        <v>1</v>
      </c>
      <c r="L222" s="32"/>
      <c r="M222" s="139" t="s">
        <v>1</v>
      </c>
      <c r="N222" s="140" t="s">
        <v>42</v>
      </c>
      <c r="P222" s="141">
        <f t="shared" si="21"/>
        <v>0</v>
      </c>
      <c r="Q222" s="141">
        <v>0</v>
      </c>
      <c r="R222" s="141">
        <f t="shared" si="22"/>
        <v>0</v>
      </c>
      <c r="S222" s="141">
        <v>0</v>
      </c>
      <c r="T222" s="142">
        <f t="shared" si="23"/>
        <v>0</v>
      </c>
      <c r="AR222" s="143" t="s">
        <v>155</v>
      </c>
      <c r="AT222" s="143" t="s">
        <v>137</v>
      </c>
      <c r="AU222" s="143" t="s">
        <v>87</v>
      </c>
      <c r="AY222" s="17" t="s">
        <v>134</v>
      </c>
      <c r="BE222" s="144">
        <f t="shared" si="24"/>
        <v>0</v>
      </c>
      <c r="BF222" s="144">
        <f t="shared" si="25"/>
        <v>0</v>
      </c>
      <c r="BG222" s="144">
        <f t="shared" si="26"/>
        <v>0</v>
      </c>
      <c r="BH222" s="144">
        <f t="shared" si="27"/>
        <v>0</v>
      </c>
      <c r="BI222" s="144">
        <f t="shared" si="28"/>
        <v>0</v>
      </c>
      <c r="BJ222" s="17" t="s">
        <v>85</v>
      </c>
      <c r="BK222" s="144">
        <f t="shared" si="29"/>
        <v>0</v>
      </c>
      <c r="BL222" s="17" t="s">
        <v>155</v>
      </c>
      <c r="BM222" s="143" t="s">
        <v>1575</v>
      </c>
    </row>
    <row r="223" spans="2:65" s="1" customFormat="1" ht="16.5" customHeight="1">
      <c r="B223" s="32"/>
      <c r="C223" s="132" t="s">
        <v>615</v>
      </c>
      <c r="D223" s="132" t="s">
        <v>137</v>
      </c>
      <c r="E223" s="133" t="s">
        <v>1576</v>
      </c>
      <c r="F223" s="134" t="s">
        <v>1577</v>
      </c>
      <c r="G223" s="135" t="s">
        <v>383</v>
      </c>
      <c r="H223" s="136">
        <v>10</v>
      </c>
      <c r="I223" s="137"/>
      <c r="J223" s="138">
        <f t="shared" si="20"/>
        <v>0</v>
      </c>
      <c r="K223" s="134" t="s">
        <v>1</v>
      </c>
      <c r="L223" s="32"/>
      <c r="M223" s="139" t="s">
        <v>1</v>
      </c>
      <c r="N223" s="140" t="s">
        <v>42</v>
      </c>
      <c r="P223" s="141">
        <f t="shared" si="21"/>
        <v>0</v>
      </c>
      <c r="Q223" s="141">
        <v>0</v>
      </c>
      <c r="R223" s="141">
        <f t="shared" si="22"/>
        <v>0</v>
      </c>
      <c r="S223" s="141">
        <v>0</v>
      </c>
      <c r="T223" s="142">
        <f t="shared" si="23"/>
        <v>0</v>
      </c>
      <c r="AR223" s="143" t="s">
        <v>155</v>
      </c>
      <c r="AT223" s="143" t="s">
        <v>137</v>
      </c>
      <c r="AU223" s="143" t="s">
        <v>87</v>
      </c>
      <c r="AY223" s="17" t="s">
        <v>134</v>
      </c>
      <c r="BE223" s="144">
        <f t="shared" si="24"/>
        <v>0</v>
      </c>
      <c r="BF223" s="144">
        <f t="shared" si="25"/>
        <v>0</v>
      </c>
      <c r="BG223" s="144">
        <f t="shared" si="26"/>
        <v>0</v>
      </c>
      <c r="BH223" s="144">
        <f t="shared" si="27"/>
        <v>0</v>
      </c>
      <c r="BI223" s="144">
        <f t="shared" si="28"/>
        <v>0</v>
      </c>
      <c r="BJ223" s="17" t="s">
        <v>85</v>
      </c>
      <c r="BK223" s="144">
        <f t="shared" si="29"/>
        <v>0</v>
      </c>
      <c r="BL223" s="17" t="s">
        <v>155</v>
      </c>
      <c r="BM223" s="143" t="s">
        <v>1578</v>
      </c>
    </row>
    <row r="224" spans="2:65" s="11" customFormat="1" ht="22.9" customHeight="1">
      <c r="B224" s="120"/>
      <c r="D224" s="121" t="s">
        <v>76</v>
      </c>
      <c r="E224" s="130" t="s">
        <v>1579</v>
      </c>
      <c r="F224" s="130" t="s">
        <v>1580</v>
      </c>
      <c r="I224" s="123"/>
      <c r="J224" s="131">
        <f>BK224</f>
        <v>0</v>
      </c>
      <c r="L224" s="120"/>
      <c r="M224" s="125"/>
      <c r="P224" s="126">
        <f>SUM(P225:P234)</f>
        <v>0</v>
      </c>
      <c r="R224" s="126">
        <f>SUM(R225:R234)</f>
        <v>3.7599999999999999E-3</v>
      </c>
      <c r="T224" s="127">
        <f>SUM(T225:T234)</f>
        <v>0</v>
      </c>
      <c r="AR224" s="121" t="s">
        <v>87</v>
      </c>
      <c r="AT224" s="128" t="s">
        <v>76</v>
      </c>
      <c r="AU224" s="128" t="s">
        <v>85</v>
      </c>
      <c r="AY224" s="121" t="s">
        <v>134</v>
      </c>
      <c r="BK224" s="129">
        <f>SUM(BK225:BK234)</f>
        <v>0</v>
      </c>
    </row>
    <row r="225" spans="2:65" s="1" customFormat="1" ht="16.5" customHeight="1">
      <c r="B225" s="32"/>
      <c r="C225" s="132" t="s">
        <v>619</v>
      </c>
      <c r="D225" s="132" t="s">
        <v>137</v>
      </c>
      <c r="E225" s="133" t="s">
        <v>1581</v>
      </c>
      <c r="F225" s="134" t="s">
        <v>1582</v>
      </c>
      <c r="G225" s="135" t="s">
        <v>139</v>
      </c>
      <c r="H225" s="136">
        <v>1</v>
      </c>
      <c r="I225" s="137"/>
      <c r="J225" s="138">
        <f t="shared" ref="J225:J234" si="30">ROUND(I225*H225,2)</f>
        <v>0</v>
      </c>
      <c r="K225" s="134" t="s">
        <v>1</v>
      </c>
      <c r="L225" s="32"/>
      <c r="M225" s="139" t="s">
        <v>1</v>
      </c>
      <c r="N225" s="140" t="s">
        <v>42</v>
      </c>
      <c r="P225" s="141">
        <f t="shared" ref="P225:P234" si="31">O225*H225</f>
        <v>0</v>
      </c>
      <c r="Q225" s="141">
        <v>3.7599999999999999E-3</v>
      </c>
      <c r="R225" s="141">
        <f t="shared" ref="R225:R234" si="32">Q225*H225</f>
        <v>3.7599999999999999E-3</v>
      </c>
      <c r="S225" s="141">
        <v>0</v>
      </c>
      <c r="T225" s="142">
        <f t="shared" ref="T225:T234" si="33">S225*H225</f>
        <v>0</v>
      </c>
      <c r="AR225" s="143" t="s">
        <v>323</v>
      </c>
      <c r="AT225" s="143" t="s">
        <v>137</v>
      </c>
      <c r="AU225" s="143" t="s">
        <v>87</v>
      </c>
      <c r="AY225" s="17" t="s">
        <v>134</v>
      </c>
      <c r="BE225" s="144">
        <f t="shared" ref="BE225:BE234" si="34">IF(N225="základní",J225,0)</f>
        <v>0</v>
      </c>
      <c r="BF225" s="144">
        <f t="shared" ref="BF225:BF234" si="35">IF(N225="snížená",J225,0)</f>
        <v>0</v>
      </c>
      <c r="BG225" s="144">
        <f t="shared" ref="BG225:BG234" si="36">IF(N225="zákl. přenesená",J225,0)</f>
        <v>0</v>
      </c>
      <c r="BH225" s="144">
        <f t="shared" ref="BH225:BH234" si="37">IF(N225="sníž. přenesená",J225,0)</f>
        <v>0</v>
      </c>
      <c r="BI225" s="144">
        <f t="shared" ref="BI225:BI234" si="38">IF(N225="nulová",J225,0)</f>
        <v>0</v>
      </c>
      <c r="BJ225" s="17" t="s">
        <v>85</v>
      </c>
      <c r="BK225" s="144">
        <f t="shared" ref="BK225:BK234" si="39">ROUND(I225*H225,2)</f>
        <v>0</v>
      </c>
      <c r="BL225" s="17" t="s">
        <v>323</v>
      </c>
      <c r="BM225" s="143" t="s">
        <v>1583</v>
      </c>
    </row>
    <row r="226" spans="2:65" s="1" customFormat="1" ht="24.2" customHeight="1">
      <c r="B226" s="32"/>
      <c r="C226" s="174" t="s">
        <v>624</v>
      </c>
      <c r="D226" s="174" t="s">
        <v>420</v>
      </c>
      <c r="E226" s="175" t="s">
        <v>1584</v>
      </c>
      <c r="F226" s="176" t="s">
        <v>1585</v>
      </c>
      <c r="G226" s="177" t="s">
        <v>366</v>
      </c>
      <c r="H226" s="178">
        <v>5</v>
      </c>
      <c r="I226" s="179"/>
      <c r="J226" s="180">
        <f t="shared" si="30"/>
        <v>0</v>
      </c>
      <c r="K226" s="176" t="s">
        <v>1</v>
      </c>
      <c r="L226" s="181"/>
      <c r="M226" s="182" t="s">
        <v>1</v>
      </c>
      <c r="N226" s="183" t="s">
        <v>42</v>
      </c>
      <c r="P226" s="141">
        <f t="shared" si="31"/>
        <v>0</v>
      </c>
      <c r="Q226" s="141">
        <v>0</v>
      </c>
      <c r="R226" s="141">
        <f t="shared" si="32"/>
        <v>0</v>
      </c>
      <c r="S226" s="141">
        <v>0</v>
      </c>
      <c r="T226" s="142">
        <f t="shared" si="33"/>
        <v>0</v>
      </c>
      <c r="AR226" s="143" t="s">
        <v>204</v>
      </c>
      <c r="AT226" s="143" t="s">
        <v>420</v>
      </c>
      <c r="AU226" s="143" t="s">
        <v>87</v>
      </c>
      <c r="AY226" s="17" t="s">
        <v>134</v>
      </c>
      <c r="BE226" s="144">
        <f t="shared" si="34"/>
        <v>0</v>
      </c>
      <c r="BF226" s="144">
        <f t="shared" si="35"/>
        <v>0</v>
      </c>
      <c r="BG226" s="144">
        <f t="shared" si="36"/>
        <v>0</v>
      </c>
      <c r="BH226" s="144">
        <f t="shared" si="37"/>
        <v>0</v>
      </c>
      <c r="BI226" s="144">
        <f t="shared" si="38"/>
        <v>0</v>
      </c>
      <c r="BJ226" s="17" t="s">
        <v>85</v>
      </c>
      <c r="BK226" s="144">
        <f t="shared" si="39"/>
        <v>0</v>
      </c>
      <c r="BL226" s="17" t="s">
        <v>155</v>
      </c>
      <c r="BM226" s="143" t="s">
        <v>1586</v>
      </c>
    </row>
    <row r="227" spans="2:65" s="1" customFormat="1" ht="33" customHeight="1">
      <c r="B227" s="32"/>
      <c r="C227" s="174" t="s">
        <v>629</v>
      </c>
      <c r="D227" s="174" t="s">
        <v>420</v>
      </c>
      <c r="E227" s="175" t="s">
        <v>1587</v>
      </c>
      <c r="F227" s="176" t="s">
        <v>1588</v>
      </c>
      <c r="G227" s="177" t="s">
        <v>366</v>
      </c>
      <c r="H227" s="178">
        <v>1</v>
      </c>
      <c r="I227" s="179"/>
      <c r="J227" s="180">
        <f t="shared" si="30"/>
        <v>0</v>
      </c>
      <c r="K227" s="176" t="s">
        <v>1</v>
      </c>
      <c r="L227" s="181"/>
      <c r="M227" s="182" t="s">
        <v>1</v>
      </c>
      <c r="N227" s="183" t="s">
        <v>42</v>
      </c>
      <c r="P227" s="141">
        <f t="shared" si="31"/>
        <v>0</v>
      </c>
      <c r="Q227" s="141">
        <v>0</v>
      </c>
      <c r="R227" s="141">
        <f t="shared" si="32"/>
        <v>0</v>
      </c>
      <c r="S227" s="141">
        <v>0</v>
      </c>
      <c r="T227" s="142">
        <f t="shared" si="33"/>
        <v>0</v>
      </c>
      <c r="AR227" s="143" t="s">
        <v>204</v>
      </c>
      <c r="AT227" s="143" t="s">
        <v>420</v>
      </c>
      <c r="AU227" s="143" t="s">
        <v>87</v>
      </c>
      <c r="AY227" s="17" t="s">
        <v>134</v>
      </c>
      <c r="BE227" s="144">
        <f t="shared" si="34"/>
        <v>0</v>
      </c>
      <c r="BF227" s="144">
        <f t="shared" si="35"/>
        <v>0</v>
      </c>
      <c r="BG227" s="144">
        <f t="shared" si="36"/>
        <v>0</v>
      </c>
      <c r="BH227" s="144">
        <f t="shared" si="37"/>
        <v>0</v>
      </c>
      <c r="BI227" s="144">
        <f t="shared" si="38"/>
        <v>0</v>
      </c>
      <c r="BJ227" s="17" t="s">
        <v>85</v>
      </c>
      <c r="BK227" s="144">
        <f t="shared" si="39"/>
        <v>0</v>
      </c>
      <c r="BL227" s="17" t="s">
        <v>155</v>
      </c>
      <c r="BM227" s="143" t="s">
        <v>1589</v>
      </c>
    </row>
    <row r="228" spans="2:65" s="1" customFormat="1" ht="21.75" customHeight="1">
      <c r="B228" s="32"/>
      <c r="C228" s="174" t="s">
        <v>635</v>
      </c>
      <c r="D228" s="174" t="s">
        <v>420</v>
      </c>
      <c r="E228" s="175" t="s">
        <v>1590</v>
      </c>
      <c r="F228" s="176" t="s">
        <v>1591</v>
      </c>
      <c r="G228" s="177" t="s">
        <v>366</v>
      </c>
      <c r="H228" s="178">
        <v>8</v>
      </c>
      <c r="I228" s="179"/>
      <c r="J228" s="180">
        <f t="shared" si="30"/>
        <v>0</v>
      </c>
      <c r="K228" s="176" t="s">
        <v>1</v>
      </c>
      <c r="L228" s="181"/>
      <c r="M228" s="182" t="s">
        <v>1</v>
      </c>
      <c r="N228" s="183" t="s">
        <v>42</v>
      </c>
      <c r="P228" s="141">
        <f t="shared" si="31"/>
        <v>0</v>
      </c>
      <c r="Q228" s="141">
        <v>0</v>
      </c>
      <c r="R228" s="141">
        <f t="shared" si="32"/>
        <v>0</v>
      </c>
      <c r="S228" s="141">
        <v>0</v>
      </c>
      <c r="T228" s="142">
        <f t="shared" si="33"/>
        <v>0</v>
      </c>
      <c r="AR228" s="143" t="s">
        <v>204</v>
      </c>
      <c r="AT228" s="143" t="s">
        <v>420</v>
      </c>
      <c r="AU228" s="143" t="s">
        <v>87</v>
      </c>
      <c r="AY228" s="17" t="s">
        <v>134</v>
      </c>
      <c r="BE228" s="144">
        <f t="shared" si="34"/>
        <v>0</v>
      </c>
      <c r="BF228" s="144">
        <f t="shared" si="35"/>
        <v>0</v>
      </c>
      <c r="BG228" s="144">
        <f t="shared" si="36"/>
        <v>0</v>
      </c>
      <c r="BH228" s="144">
        <f t="shared" si="37"/>
        <v>0</v>
      </c>
      <c r="BI228" s="144">
        <f t="shared" si="38"/>
        <v>0</v>
      </c>
      <c r="BJ228" s="17" t="s">
        <v>85</v>
      </c>
      <c r="BK228" s="144">
        <f t="shared" si="39"/>
        <v>0</v>
      </c>
      <c r="BL228" s="17" t="s">
        <v>155</v>
      </c>
      <c r="BM228" s="143" t="s">
        <v>1592</v>
      </c>
    </row>
    <row r="229" spans="2:65" s="1" customFormat="1" ht="24.2" customHeight="1">
      <c r="B229" s="32"/>
      <c r="C229" s="174" t="s">
        <v>639</v>
      </c>
      <c r="D229" s="174" t="s">
        <v>420</v>
      </c>
      <c r="E229" s="175" t="s">
        <v>1593</v>
      </c>
      <c r="F229" s="176" t="s">
        <v>1594</v>
      </c>
      <c r="G229" s="177" t="s">
        <v>366</v>
      </c>
      <c r="H229" s="178">
        <v>1</v>
      </c>
      <c r="I229" s="179"/>
      <c r="J229" s="180">
        <f t="shared" si="30"/>
        <v>0</v>
      </c>
      <c r="K229" s="176" t="s">
        <v>1</v>
      </c>
      <c r="L229" s="181"/>
      <c r="M229" s="182" t="s">
        <v>1</v>
      </c>
      <c r="N229" s="183" t="s">
        <v>42</v>
      </c>
      <c r="P229" s="141">
        <f t="shared" si="31"/>
        <v>0</v>
      </c>
      <c r="Q229" s="141">
        <v>0</v>
      </c>
      <c r="R229" s="141">
        <f t="shared" si="32"/>
        <v>0</v>
      </c>
      <c r="S229" s="141">
        <v>0</v>
      </c>
      <c r="T229" s="142">
        <f t="shared" si="33"/>
        <v>0</v>
      </c>
      <c r="AR229" s="143" t="s">
        <v>204</v>
      </c>
      <c r="AT229" s="143" t="s">
        <v>420</v>
      </c>
      <c r="AU229" s="143" t="s">
        <v>87</v>
      </c>
      <c r="AY229" s="17" t="s">
        <v>134</v>
      </c>
      <c r="BE229" s="144">
        <f t="shared" si="34"/>
        <v>0</v>
      </c>
      <c r="BF229" s="144">
        <f t="shared" si="35"/>
        <v>0</v>
      </c>
      <c r="BG229" s="144">
        <f t="shared" si="36"/>
        <v>0</v>
      </c>
      <c r="BH229" s="144">
        <f t="shared" si="37"/>
        <v>0</v>
      </c>
      <c r="BI229" s="144">
        <f t="shared" si="38"/>
        <v>0</v>
      </c>
      <c r="BJ229" s="17" t="s">
        <v>85</v>
      </c>
      <c r="BK229" s="144">
        <f t="shared" si="39"/>
        <v>0</v>
      </c>
      <c r="BL229" s="17" t="s">
        <v>155</v>
      </c>
      <c r="BM229" s="143" t="s">
        <v>1595</v>
      </c>
    </row>
    <row r="230" spans="2:65" s="1" customFormat="1" ht="16.5" customHeight="1">
      <c r="B230" s="32"/>
      <c r="C230" s="174" t="s">
        <v>643</v>
      </c>
      <c r="D230" s="174" t="s">
        <v>420</v>
      </c>
      <c r="E230" s="175" t="s">
        <v>1596</v>
      </c>
      <c r="F230" s="176" t="s">
        <v>1597</v>
      </c>
      <c r="G230" s="177" t="s">
        <v>366</v>
      </c>
      <c r="H230" s="178">
        <v>1</v>
      </c>
      <c r="I230" s="179"/>
      <c r="J230" s="180">
        <f t="shared" si="30"/>
        <v>0</v>
      </c>
      <c r="K230" s="176" t="s">
        <v>1</v>
      </c>
      <c r="L230" s="181"/>
      <c r="M230" s="182" t="s">
        <v>1</v>
      </c>
      <c r="N230" s="183" t="s">
        <v>42</v>
      </c>
      <c r="P230" s="141">
        <f t="shared" si="31"/>
        <v>0</v>
      </c>
      <c r="Q230" s="141">
        <v>0</v>
      </c>
      <c r="R230" s="141">
        <f t="shared" si="32"/>
        <v>0</v>
      </c>
      <c r="S230" s="141">
        <v>0</v>
      </c>
      <c r="T230" s="142">
        <f t="shared" si="33"/>
        <v>0</v>
      </c>
      <c r="AR230" s="143" t="s">
        <v>204</v>
      </c>
      <c r="AT230" s="143" t="s">
        <v>420</v>
      </c>
      <c r="AU230" s="143" t="s">
        <v>87</v>
      </c>
      <c r="AY230" s="17" t="s">
        <v>134</v>
      </c>
      <c r="BE230" s="144">
        <f t="shared" si="34"/>
        <v>0</v>
      </c>
      <c r="BF230" s="144">
        <f t="shared" si="35"/>
        <v>0</v>
      </c>
      <c r="BG230" s="144">
        <f t="shared" si="36"/>
        <v>0</v>
      </c>
      <c r="BH230" s="144">
        <f t="shared" si="37"/>
        <v>0</v>
      </c>
      <c r="BI230" s="144">
        <f t="shared" si="38"/>
        <v>0</v>
      </c>
      <c r="BJ230" s="17" t="s">
        <v>85</v>
      </c>
      <c r="BK230" s="144">
        <f t="shared" si="39"/>
        <v>0</v>
      </c>
      <c r="BL230" s="17" t="s">
        <v>155</v>
      </c>
      <c r="BM230" s="143" t="s">
        <v>1598</v>
      </c>
    </row>
    <row r="231" spans="2:65" s="1" customFormat="1" ht="16.5" customHeight="1">
      <c r="B231" s="32"/>
      <c r="C231" s="174" t="s">
        <v>650</v>
      </c>
      <c r="D231" s="174" t="s">
        <v>420</v>
      </c>
      <c r="E231" s="175" t="s">
        <v>1599</v>
      </c>
      <c r="F231" s="176" t="s">
        <v>1600</v>
      </c>
      <c r="G231" s="177" t="s">
        <v>366</v>
      </c>
      <c r="H231" s="178">
        <v>8</v>
      </c>
      <c r="I231" s="179"/>
      <c r="J231" s="180">
        <f t="shared" si="30"/>
        <v>0</v>
      </c>
      <c r="K231" s="176" t="s">
        <v>1</v>
      </c>
      <c r="L231" s="181"/>
      <c r="M231" s="182" t="s">
        <v>1</v>
      </c>
      <c r="N231" s="183" t="s">
        <v>42</v>
      </c>
      <c r="P231" s="141">
        <f t="shared" si="31"/>
        <v>0</v>
      </c>
      <c r="Q231" s="141">
        <v>0</v>
      </c>
      <c r="R231" s="141">
        <f t="shared" si="32"/>
        <v>0</v>
      </c>
      <c r="S231" s="141">
        <v>0</v>
      </c>
      <c r="T231" s="142">
        <f t="shared" si="33"/>
        <v>0</v>
      </c>
      <c r="AR231" s="143" t="s">
        <v>204</v>
      </c>
      <c r="AT231" s="143" t="s">
        <v>420</v>
      </c>
      <c r="AU231" s="143" t="s">
        <v>87</v>
      </c>
      <c r="AY231" s="17" t="s">
        <v>134</v>
      </c>
      <c r="BE231" s="144">
        <f t="shared" si="34"/>
        <v>0</v>
      </c>
      <c r="BF231" s="144">
        <f t="shared" si="35"/>
        <v>0</v>
      </c>
      <c r="BG231" s="144">
        <f t="shared" si="36"/>
        <v>0</v>
      </c>
      <c r="BH231" s="144">
        <f t="shared" si="37"/>
        <v>0</v>
      </c>
      <c r="BI231" s="144">
        <f t="shared" si="38"/>
        <v>0</v>
      </c>
      <c r="BJ231" s="17" t="s">
        <v>85</v>
      </c>
      <c r="BK231" s="144">
        <f t="shared" si="39"/>
        <v>0</v>
      </c>
      <c r="BL231" s="17" t="s">
        <v>155</v>
      </c>
      <c r="BM231" s="143" t="s">
        <v>1601</v>
      </c>
    </row>
    <row r="232" spans="2:65" s="1" customFormat="1" ht="16.5" customHeight="1">
      <c r="B232" s="32"/>
      <c r="C232" s="174" t="s">
        <v>658</v>
      </c>
      <c r="D232" s="174" t="s">
        <v>420</v>
      </c>
      <c r="E232" s="175" t="s">
        <v>1602</v>
      </c>
      <c r="F232" s="176" t="s">
        <v>1603</v>
      </c>
      <c r="G232" s="177" t="s">
        <v>1435</v>
      </c>
      <c r="H232" s="178">
        <v>2</v>
      </c>
      <c r="I232" s="179"/>
      <c r="J232" s="180">
        <f t="shared" si="30"/>
        <v>0</v>
      </c>
      <c r="K232" s="176" t="s">
        <v>1</v>
      </c>
      <c r="L232" s="181"/>
      <c r="M232" s="182" t="s">
        <v>1</v>
      </c>
      <c r="N232" s="183" t="s">
        <v>42</v>
      </c>
      <c r="P232" s="141">
        <f t="shared" si="31"/>
        <v>0</v>
      </c>
      <c r="Q232" s="141">
        <v>0</v>
      </c>
      <c r="R232" s="141">
        <f t="shared" si="32"/>
        <v>0</v>
      </c>
      <c r="S232" s="141">
        <v>0</v>
      </c>
      <c r="T232" s="142">
        <f t="shared" si="33"/>
        <v>0</v>
      </c>
      <c r="AR232" s="143" t="s">
        <v>204</v>
      </c>
      <c r="AT232" s="143" t="s">
        <v>420</v>
      </c>
      <c r="AU232" s="143" t="s">
        <v>87</v>
      </c>
      <c r="AY232" s="17" t="s">
        <v>134</v>
      </c>
      <c r="BE232" s="144">
        <f t="shared" si="34"/>
        <v>0</v>
      </c>
      <c r="BF232" s="144">
        <f t="shared" si="35"/>
        <v>0</v>
      </c>
      <c r="BG232" s="144">
        <f t="shared" si="36"/>
        <v>0</v>
      </c>
      <c r="BH232" s="144">
        <f t="shared" si="37"/>
        <v>0</v>
      </c>
      <c r="BI232" s="144">
        <f t="shared" si="38"/>
        <v>0</v>
      </c>
      <c r="BJ232" s="17" t="s">
        <v>85</v>
      </c>
      <c r="BK232" s="144">
        <f t="shared" si="39"/>
        <v>0</v>
      </c>
      <c r="BL232" s="17" t="s">
        <v>155</v>
      </c>
      <c r="BM232" s="143" t="s">
        <v>1604</v>
      </c>
    </row>
    <row r="233" spans="2:65" s="1" customFormat="1" ht="37.9" customHeight="1">
      <c r="B233" s="32"/>
      <c r="C233" s="174" t="s">
        <v>663</v>
      </c>
      <c r="D233" s="174" t="s">
        <v>420</v>
      </c>
      <c r="E233" s="175" t="s">
        <v>1605</v>
      </c>
      <c r="F233" s="176" t="s">
        <v>1606</v>
      </c>
      <c r="G233" s="177" t="s">
        <v>366</v>
      </c>
      <c r="H233" s="178">
        <v>1</v>
      </c>
      <c r="I233" s="179"/>
      <c r="J233" s="180">
        <f t="shared" si="30"/>
        <v>0</v>
      </c>
      <c r="K233" s="176" t="s">
        <v>1</v>
      </c>
      <c r="L233" s="181"/>
      <c r="M233" s="182" t="s">
        <v>1</v>
      </c>
      <c r="N233" s="183" t="s">
        <v>42</v>
      </c>
      <c r="P233" s="141">
        <f t="shared" si="31"/>
        <v>0</v>
      </c>
      <c r="Q233" s="141">
        <v>0</v>
      </c>
      <c r="R233" s="141">
        <f t="shared" si="32"/>
        <v>0</v>
      </c>
      <c r="S233" s="141">
        <v>0</v>
      </c>
      <c r="T233" s="142">
        <f t="shared" si="33"/>
        <v>0</v>
      </c>
      <c r="AR233" s="143" t="s">
        <v>204</v>
      </c>
      <c r="AT233" s="143" t="s">
        <v>420</v>
      </c>
      <c r="AU233" s="143" t="s">
        <v>87</v>
      </c>
      <c r="AY233" s="17" t="s">
        <v>134</v>
      </c>
      <c r="BE233" s="144">
        <f t="shared" si="34"/>
        <v>0</v>
      </c>
      <c r="BF233" s="144">
        <f t="shared" si="35"/>
        <v>0</v>
      </c>
      <c r="BG233" s="144">
        <f t="shared" si="36"/>
        <v>0</v>
      </c>
      <c r="BH233" s="144">
        <f t="shared" si="37"/>
        <v>0</v>
      </c>
      <c r="BI233" s="144">
        <f t="shared" si="38"/>
        <v>0</v>
      </c>
      <c r="BJ233" s="17" t="s">
        <v>85</v>
      </c>
      <c r="BK233" s="144">
        <f t="shared" si="39"/>
        <v>0</v>
      </c>
      <c r="BL233" s="17" t="s">
        <v>155</v>
      </c>
      <c r="BM233" s="143" t="s">
        <v>1607</v>
      </c>
    </row>
    <row r="234" spans="2:65" s="1" customFormat="1" ht="24.2" customHeight="1">
      <c r="B234" s="32"/>
      <c r="C234" s="174" t="s">
        <v>668</v>
      </c>
      <c r="D234" s="174" t="s">
        <v>420</v>
      </c>
      <c r="E234" s="175" t="s">
        <v>1608</v>
      </c>
      <c r="F234" s="176" t="s">
        <v>1609</v>
      </c>
      <c r="G234" s="177" t="s">
        <v>366</v>
      </c>
      <c r="H234" s="178">
        <v>1</v>
      </c>
      <c r="I234" s="179"/>
      <c r="J234" s="180">
        <f t="shared" si="30"/>
        <v>0</v>
      </c>
      <c r="K234" s="176" t="s">
        <v>1</v>
      </c>
      <c r="L234" s="181"/>
      <c r="M234" s="182" t="s">
        <v>1</v>
      </c>
      <c r="N234" s="183" t="s">
        <v>42</v>
      </c>
      <c r="P234" s="141">
        <f t="shared" si="31"/>
        <v>0</v>
      </c>
      <c r="Q234" s="141">
        <v>0</v>
      </c>
      <c r="R234" s="141">
        <f t="shared" si="32"/>
        <v>0</v>
      </c>
      <c r="S234" s="141">
        <v>0</v>
      </c>
      <c r="T234" s="142">
        <f t="shared" si="33"/>
        <v>0</v>
      </c>
      <c r="AR234" s="143" t="s">
        <v>204</v>
      </c>
      <c r="AT234" s="143" t="s">
        <v>420</v>
      </c>
      <c r="AU234" s="143" t="s">
        <v>87</v>
      </c>
      <c r="AY234" s="17" t="s">
        <v>134</v>
      </c>
      <c r="BE234" s="144">
        <f t="shared" si="34"/>
        <v>0</v>
      </c>
      <c r="BF234" s="144">
        <f t="shared" si="35"/>
        <v>0</v>
      </c>
      <c r="BG234" s="144">
        <f t="shared" si="36"/>
        <v>0</v>
      </c>
      <c r="BH234" s="144">
        <f t="shared" si="37"/>
        <v>0</v>
      </c>
      <c r="BI234" s="144">
        <f t="shared" si="38"/>
        <v>0</v>
      </c>
      <c r="BJ234" s="17" t="s">
        <v>85</v>
      </c>
      <c r="BK234" s="144">
        <f t="shared" si="39"/>
        <v>0</v>
      </c>
      <c r="BL234" s="17" t="s">
        <v>155</v>
      </c>
      <c r="BM234" s="143" t="s">
        <v>1610</v>
      </c>
    </row>
    <row r="235" spans="2:65" s="11" customFormat="1" ht="22.9" customHeight="1">
      <c r="B235" s="120"/>
      <c r="D235" s="121" t="s">
        <v>76</v>
      </c>
      <c r="E235" s="130" t="s">
        <v>1611</v>
      </c>
      <c r="F235" s="130" t="s">
        <v>1612</v>
      </c>
      <c r="I235" s="123"/>
      <c r="J235" s="131">
        <f>BK235</f>
        <v>0</v>
      </c>
      <c r="L235" s="120"/>
      <c r="M235" s="125"/>
      <c r="P235" s="126">
        <f>SUM(P236:P237)</f>
        <v>0</v>
      </c>
      <c r="R235" s="126">
        <f>SUM(R236:R237)</f>
        <v>0</v>
      </c>
      <c r="T235" s="127">
        <f>SUM(T236:T237)</f>
        <v>0</v>
      </c>
      <c r="AR235" s="121" t="s">
        <v>87</v>
      </c>
      <c r="AT235" s="128" t="s">
        <v>76</v>
      </c>
      <c r="AU235" s="128" t="s">
        <v>85</v>
      </c>
      <c r="AY235" s="121" t="s">
        <v>134</v>
      </c>
      <c r="BK235" s="129">
        <f>SUM(BK236:BK237)</f>
        <v>0</v>
      </c>
    </row>
    <row r="236" spans="2:65" s="1" customFormat="1" ht="16.5" customHeight="1">
      <c r="B236" s="32"/>
      <c r="C236" s="132" t="s">
        <v>673</v>
      </c>
      <c r="D236" s="132" t="s">
        <v>137</v>
      </c>
      <c r="E236" s="133" t="s">
        <v>1613</v>
      </c>
      <c r="F236" s="134" t="s">
        <v>1614</v>
      </c>
      <c r="G236" s="135" t="s">
        <v>139</v>
      </c>
      <c r="H236" s="136">
        <v>1</v>
      </c>
      <c r="I236" s="137"/>
      <c r="J236" s="138">
        <f>ROUND(I236*H236,2)</f>
        <v>0</v>
      </c>
      <c r="K236" s="134" t="s">
        <v>1</v>
      </c>
      <c r="L236" s="32"/>
      <c r="M236" s="139" t="s">
        <v>1</v>
      </c>
      <c r="N236" s="140" t="s">
        <v>42</v>
      </c>
      <c r="P236" s="141">
        <f>O236*H236</f>
        <v>0</v>
      </c>
      <c r="Q236" s="141">
        <v>0</v>
      </c>
      <c r="R236" s="141">
        <f>Q236*H236</f>
        <v>0</v>
      </c>
      <c r="S236" s="141">
        <v>0</v>
      </c>
      <c r="T236" s="142">
        <f>S236*H236</f>
        <v>0</v>
      </c>
      <c r="AR236" s="143" t="s">
        <v>323</v>
      </c>
      <c r="AT236" s="143" t="s">
        <v>137</v>
      </c>
      <c r="AU236" s="143" t="s">
        <v>87</v>
      </c>
      <c r="AY236" s="17" t="s">
        <v>134</v>
      </c>
      <c r="BE236" s="144">
        <f>IF(N236="základní",J236,0)</f>
        <v>0</v>
      </c>
      <c r="BF236" s="144">
        <f>IF(N236="snížená",J236,0)</f>
        <v>0</v>
      </c>
      <c r="BG236" s="144">
        <f>IF(N236="zákl. přenesená",J236,0)</f>
        <v>0</v>
      </c>
      <c r="BH236" s="144">
        <f>IF(N236="sníž. přenesená",J236,0)</f>
        <v>0</v>
      </c>
      <c r="BI236" s="144">
        <f>IF(N236="nulová",J236,0)</f>
        <v>0</v>
      </c>
      <c r="BJ236" s="17" t="s">
        <v>85</v>
      </c>
      <c r="BK236" s="144">
        <f>ROUND(I236*H236,2)</f>
        <v>0</v>
      </c>
      <c r="BL236" s="17" t="s">
        <v>323</v>
      </c>
      <c r="BM236" s="143" t="s">
        <v>1615</v>
      </c>
    </row>
    <row r="237" spans="2:65" s="1" customFormat="1" ht="16.5" customHeight="1">
      <c r="B237" s="32"/>
      <c r="C237" s="132" t="s">
        <v>676</v>
      </c>
      <c r="D237" s="132" t="s">
        <v>137</v>
      </c>
      <c r="E237" s="133" t="s">
        <v>1616</v>
      </c>
      <c r="F237" s="134" t="s">
        <v>649</v>
      </c>
      <c r="G237" s="135" t="s">
        <v>139</v>
      </c>
      <c r="H237" s="136">
        <v>1</v>
      </c>
      <c r="I237" s="137"/>
      <c r="J237" s="138">
        <f>ROUND(I237*H237,2)</f>
        <v>0</v>
      </c>
      <c r="K237" s="134" t="s">
        <v>1</v>
      </c>
      <c r="L237" s="32"/>
      <c r="M237" s="149" t="s">
        <v>1</v>
      </c>
      <c r="N237" s="150" t="s">
        <v>42</v>
      </c>
      <c r="O237" s="151"/>
      <c r="P237" s="152">
        <f>O237*H237</f>
        <v>0</v>
      </c>
      <c r="Q237" s="152">
        <v>0</v>
      </c>
      <c r="R237" s="152">
        <f>Q237*H237</f>
        <v>0</v>
      </c>
      <c r="S237" s="152">
        <v>0</v>
      </c>
      <c r="T237" s="153">
        <f>S237*H237</f>
        <v>0</v>
      </c>
      <c r="AR237" s="143" t="s">
        <v>323</v>
      </c>
      <c r="AT237" s="143" t="s">
        <v>137</v>
      </c>
      <c r="AU237" s="143" t="s">
        <v>87</v>
      </c>
      <c r="AY237" s="17" t="s">
        <v>134</v>
      </c>
      <c r="BE237" s="144">
        <f>IF(N237="základní",J237,0)</f>
        <v>0</v>
      </c>
      <c r="BF237" s="144">
        <f>IF(N237="snížená",J237,0)</f>
        <v>0</v>
      </c>
      <c r="BG237" s="144">
        <f>IF(N237="zákl. přenesená",J237,0)</f>
        <v>0</v>
      </c>
      <c r="BH237" s="144">
        <f>IF(N237="sníž. přenesená",J237,0)</f>
        <v>0</v>
      </c>
      <c r="BI237" s="144">
        <f>IF(N237="nulová",J237,0)</f>
        <v>0</v>
      </c>
      <c r="BJ237" s="17" t="s">
        <v>85</v>
      </c>
      <c r="BK237" s="144">
        <f>ROUND(I237*H237,2)</f>
        <v>0</v>
      </c>
      <c r="BL237" s="17" t="s">
        <v>323</v>
      </c>
      <c r="BM237" s="143" t="s">
        <v>1617</v>
      </c>
    </row>
    <row r="238" spans="2:65" s="1" customFormat="1" ht="6.95" customHeight="1">
      <c r="B238" s="44"/>
      <c r="C238" s="45"/>
      <c r="D238" s="45"/>
      <c r="E238" s="45"/>
      <c r="F238" s="45"/>
      <c r="G238" s="45"/>
      <c r="H238" s="45"/>
      <c r="I238" s="45"/>
      <c r="J238" s="45"/>
      <c r="K238" s="45"/>
      <c r="L238" s="32"/>
    </row>
  </sheetData>
  <sheetProtection algorithmName="SHA-512" hashValue="NXbjZUkcNnnHW/EU1WJau/iinruKnCujpVsWDTzEIdl42lgoknpmDBr6Eyx9o45hK9pbmpAvS+s9XeoudTH7iA==" saltValue="3H1C9qC/PStAZm1PBM2DrCv5wpwzw2XiqNh/b7BROGKuuE80zGofLgo4MSXk4/urYRsQtJHjIL9z+tXi6ZzadQ==" spinCount="100000" sheet="1" objects="1" scenarios="1" formatColumns="0" formatRows="0" autoFilter="0"/>
  <autoFilter ref="C124:K237" xr:uid="{00000000-0009-0000-0000-000004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4" fitToHeight="100" orientation="landscape" blackAndWhite="1" r:id="rId1"/>
  <headerFooter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59"/>
  <sheetViews>
    <sheetView showGridLines="0" view="pageBreakPreview" topLeftCell="A144" zoomScaleNormal="100" zoomScaleSheetLayoutView="10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7" t="s">
        <v>99</v>
      </c>
    </row>
    <row r="3" spans="2:46" ht="6.95" hidden="1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</row>
    <row r="4" spans="2:46" ht="24.95" hidden="1" customHeight="1">
      <c r="B4" s="20"/>
      <c r="D4" s="21" t="s">
        <v>106</v>
      </c>
      <c r="L4" s="20"/>
      <c r="M4" s="88" t="s">
        <v>10</v>
      </c>
      <c r="AT4" s="17" t="s">
        <v>4</v>
      </c>
    </row>
    <row r="5" spans="2:46" ht="6.95" hidden="1" customHeight="1">
      <c r="B5" s="20"/>
      <c r="L5" s="20"/>
    </row>
    <row r="6" spans="2:46" ht="12" hidden="1" customHeight="1">
      <c r="B6" s="20"/>
      <c r="D6" s="27" t="s">
        <v>16</v>
      </c>
      <c r="L6" s="20"/>
    </row>
    <row r="7" spans="2:46" ht="16.5" hidden="1" customHeight="1">
      <c r="B7" s="20"/>
      <c r="E7" s="230" t="str">
        <f>'Rekapitulace stavby'!K6</f>
        <v>ŠATNY FOTBALOVÉHO KLUBU S HYGIENICKÝM ZÁZEMÍM PRO DIVÁKY V OBCI HULICE</v>
      </c>
      <c r="F7" s="231"/>
      <c r="G7" s="231"/>
      <c r="H7" s="231"/>
      <c r="L7" s="20"/>
    </row>
    <row r="8" spans="2:46" s="1" customFormat="1" ht="12" hidden="1" customHeight="1">
      <c r="B8" s="32"/>
      <c r="D8" s="27" t="s">
        <v>107</v>
      </c>
      <c r="L8" s="32"/>
    </row>
    <row r="9" spans="2:46" s="1" customFormat="1" ht="16.5" hidden="1" customHeight="1">
      <c r="B9" s="32"/>
      <c r="E9" s="192" t="s">
        <v>1618</v>
      </c>
      <c r="F9" s="232"/>
      <c r="G9" s="232"/>
      <c r="H9" s="232"/>
      <c r="L9" s="32"/>
    </row>
    <row r="10" spans="2:46" s="1" customFormat="1" ht="11.25" hidden="1">
      <c r="B10" s="32"/>
      <c r="L10" s="32"/>
    </row>
    <row r="11" spans="2:46" s="1" customFormat="1" ht="12" hidden="1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hidden="1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20. 5. 2024</v>
      </c>
      <c r="L12" s="32"/>
    </row>
    <row r="13" spans="2:46" s="1" customFormat="1" ht="10.9" hidden="1" customHeight="1">
      <c r="B13" s="32"/>
      <c r="L13" s="32"/>
    </row>
    <row r="14" spans="2:46" s="1" customFormat="1" ht="12" hidden="1" customHeight="1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hidden="1" customHeight="1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5" hidden="1" customHeight="1">
      <c r="B16" s="32"/>
      <c r="L16" s="32"/>
    </row>
    <row r="17" spans="2:12" s="1" customFormat="1" ht="12" hidden="1" customHeight="1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hidden="1" customHeight="1">
      <c r="B18" s="32"/>
      <c r="E18" s="233" t="str">
        <f>'Rekapitulace stavby'!E14</f>
        <v>Vyplň údaj</v>
      </c>
      <c r="F18" s="214"/>
      <c r="G18" s="214"/>
      <c r="H18" s="214"/>
      <c r="I18" s="27" t="s">
        <v>27</v>
      </c>
      <c r="J18" s="28" t="str">
        <f>'Rekapitulace stavby'!AN14</f>
        <v>Vyplň údaj</v>
      </c>
      <c r="L18" s="32"/>
    </row>
    <row r="19" spans="2:12" s="1" customFormat="1" ht="6.95" hidden="1" customHeight="1">
      <c r="B19" s="32"/>
      <c r="L19" s="32"/>
    </row>
    <row r="20" spans="2:12" s="1" customFormat="1" ht="12" hidden="1" customHeight="1">
      <c r="B20" s="32"/>
      <c r="D20" s="27" t="s">
        <v>30</v>
      </c>
      <c r="I20" s="27" t="s">
        <v>25</v>
      </c>
      <c r="J20" s="25" t="s">
        <v>1</v>
      </c>
      <c r="L20" s="32"/>
    </row>
    <row r="21" spans="2:12" s="1" customFormat="1" ht="18" hidden="1" customHeight="1">
      <c r="B21" s="32"/>
      <c r="E21" s="25" t="s">
        <v>31</v>
      </c>
      <c r="I21" s="27" t="s">
        <v>27</v>
      </c>
      <c r="J21" s="25" t="s">
        <v>1</v>
      </c>
      <c r="L21" s="32"/>
    </row>
    <row r="22" spans="2:12" s="1" customFormat="1" ht="6.95" hidden="1" customHeight="1">
      <c r="B22" s="32"/>
      <c r="L22" s="32"/>
    </row>
    <row r="23" spans="2:12" s="1" customFormat="1" ht="12" hidden="1" customHeight="1">
      <c r="B23" s="32"/>
      <c r="D23" s="27" t="s">
        <v>33</v>
      </c>
      <c r="I23" s="27" t="s">
        <v>25</v>
      </c>
      <c r="J23" s="25" t="s">
        <v>1</v>
      </c>
      <c r="L23" s="32"/>
    </row>
    <row r="24" spans="2:12" s="1" customFormat="1" ht="18" hidden="1" customHeight="1">
      <c r="B24" s="32"/>
      <c r="E24" s="25" t="s">
        <v>34</v>
      </c>
      <c r="I24" s="27" t="s">
        <v>27</v>
      </c>
      <c r="J24" s="25" t="s">
        <v>1</v>
      </c>
      <c r="L24" s="32"/>
    </row>
    <row r="25" spans="2:12" s="1" customFormat="1" ht="6.95" hidden="1" customHeight="1">
      <c r="B25" s="32"/>
      <c r="L25" s="32"/>
    </row>
    <row r="26" spans="2:12" s="1" customFormat="1" ht="12" hidden="1" customHeight="1">
      <c r="B26" s="32"/>
      <c r="D26" s="27" t="s">
        <v>35</v>
      </c>
      <c r="L26" s="32"/>
    </row>
    <row r="27" spans="2:12" s="7" customFormat="1" ht="16.5" hidden="1" customHeight="1">
      <c r="B27" s="89"/>
      <c r="E27" s="219" t="s">
        <v>1</v>
      </c>
      <c r="F27" s="219"/>
      <c r="G27" s="219"/>
      <c r="H27" s="219"/>
      <c r="L27" s="89"/>
    </row>
    <row r="28" spans="2:12" s="1" customFormat="1" ht="6.95" hidden="1" customHeight="1">
      <c r="B28" s="32"/>
      <c r="L28" s="32"/>
    </row>
    <row r="29" spans="2:12" s="1" customFormat="1" ht="6.95" hidden="1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hidden="1" customHeight="1">
      <c r="B30" s="32"/>
      <c r="D30" s="90" t="s">
        <v>37</v>
      </c>
      <c r="J30" s="66">
        <f>ROUND(J122, 2)</f>
        <v>0</v>
      </c>
      <c r="L30" s="32"/>
    </row>
    <row r="31" spans="2:12" s="1" customFormat="1" ht="6.95" hidden="1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hidden="1" customHeight="1">
      <c r="B32" s="32"/>
      <c r="F32" s="35" t="s">
        <v>39</v>
      </c>
      <c r="I32" s="35" t="s">
        <v>38</v>
      </c>
      <c r="J32" s="35" t="s">
        <v>40</v>
      </c>
      <c r="L32" s="32"/>
    </row>
    <row r="33" spans="2:12" s="1" customFormat="1" ht="14.45" hidden="1" customHeight="1">
      <c r="B33" s="32"/>
      <c r="D33" s="55" t="s">
        <v>41</v>
      </c>
      <c r="E33" s="27" t="s">
        <v>42</v>
      </c>
      <c r="F33" s="91">
        <f>ROUND((SUM(BE122:BE158)),  2)</f>
        <v>0</v>
      </c>
      <c r="I33" s="92">
        <v>0.21</v>
      </c>
      <c r="J33" s="91">
        <f>ROUND(((SUM(BE122:BE158))*I33),  2)</f>
        <v>0</v>
      </c>
      <c r="L33" s="32"/>
    </row>
    <row r="34" spans="2:12" s="1" customFormat="1" ht="14.45" hidden="1" customHeight="1">
      <c r="B34" s="32"/>
      <c r="E34" s="27" t="s">
        <v>43</v>
      </c>
      <c r="F34" s="91">
        <f>ROUND((SUM(BF122:BF158)),  2)</f>
        <v>0</v>
      </c>
      <c r="I34" s="92">
        <v>0.12</v>
      </c>
      <c r="J34" s="91">
        <f>ROUND(((SUM(BF122:BF158))*I34),  2)</f>
        <v>0</v>
      </c>
      <c r="L34" s="32"/>
    </row>
    <row r="35" spans="2:12" s="1" customFormat="1" ht="14.45" hidden="1" customHeight="1">
      <c r="B35" s="32"/>
      <c r="E35" s="27" t="s">
        <v>44</v>
      </c>
      <c r="F35" s="91">
        <f>ROUND((SUM(BG122:BG158)),  2)</f>
        <v>0</v>
      </c>
      <c r="I35" s="92">
        <v>0.21</v>
      </c>
      <c r="J35" s="91">
        <f>0</f>
        <v>0</v>
      </c>
      <c r="L35" s="32"/>
    </row>
    <row r="36" spans="2:12" s="1" customFormat="1" ht="14.45" hidden="1" customHeight="1">
      <c r="B36" s="32"/>
      <c r="E36" s="27" t="s">
        <v>45</v>
      </c>
      <c r="F36" s="91">
        <f>ROUND((SUM(BH122:BH158)),  2)</f>
        <v>0</v>
      </c>
      <c r="I36" s="92">
        <v>0.12</v>
      </c>
      <c r="J36" s="91">
        <f>0</f>
        <v>0</v>
      </c>
      <c r="L36" s="32"/>
    </row>
    <row r="37" spans="2:12" s="1" customFormat="1" ht="14.45" hidden="1" customHeight="1">
      <c r="B37" s="32"/>
      <c r="E37" s="27" t="s">
        <v>46</v>
      </c>
      <c r="F37" s="91">
        <f>ROUND((SUM(BI122:BI158)),  2)</f>
        <v>0</v>
      </c>
      <c r="I37" s="92">
        <v>0</v>
      </c>
      <c r="J37" s="91">
        <f>0</f>
        <v>0</v>
      </c>
      <c r="L37" s="32"/>
    </row>
    <row r="38" spans="2:12" s="1" customFormat="1" ht="6.95" hidden="1" customHeight="1">
      <c r="B38" s="32"/>
      <c r="L38" s="32"/>
    </row>
    <row r="39" spans="2:12" s="1" customFormat="1" ht="25.35" hidden="1" customHeight="1">
      <c r="B39" s="32"/>
      <c r="C39" s="93"/>
      <c r="D39" s="94" t="s">
        <v>47</v>
      </c>
      <c r="E39" s="57"/>
      <c r="F39" s="57"/>
      <c r="G39" s="95" t="s">
        <v>48</v>
      </c>
      <c r="H39" s="96" t="s">
        <v>49</v>
      </c>
      <c r="I39" s="57"/>
      <c r="J39" s="97">
        <f>SUM(J30:J37)</f>
        <v>0</v>
      </c>
      <c r="K39" s="98"/>
      <c r="L39" s="32"/>
    </row>
    <row r="40" spans="2:12" s="1" customFormat="1" ht="14.45" hidden="1" customHeight="1">
      <c r="B40" s="32"/>
      <c r="L40" s="32"/>
    </row>
    <row r="41" spans="2:12" ht="14.45" hidden="1" customHeight="1">
      <c r="B41" s="20"/>
      <c r="L41" s="20"/>
    </row>
    <row r="42" spans="2:12" ht="14.45" hidden="1" customHeight="1">
      <c r="B42" s="20"/>
      <c r="L42" s="20"/>
    </row>
    <row r="43" spans="2:12" ht="14.45" hidden="1" customHeight="1">
      <c r="B43" s="20"/>
      <c r="L43" s="20"/>
    </row>
    <row r="44" spans="2:12" ht="14.45" hidden="1" customHeight="1">
      <c r="B44" s="20"/>
      <c r="L44" s="20"/>
    </row>
    <row r="45" spans="2:12" ht="14.45" hidden="1" customHeight="1">
      <c r="B45" s="20"/>
      <c r="L45" s="20"/>
    </row>
    <row r="46" spans="2:12" ht="14.45" hidden="1" customHeight="1">
      <c r="B46" s="20"/>
      <c r="L46" s="20"/>
    </row>
    <row r="47" spans="2:12" ht="14.45" hidden="1" customHeight="1">
      <c r="B47" s="20"/>
      <c r="L47" s="20"/>
    </row>
    <row r="48" spans="2:12" ht="14.45" hidden="1" customHeight="1">
      <c r="B48" s="20"/>
      <c r="L48" s="20"/>
    </row>
    <row r="49" spans="2:12" ht="14.45" hidden="1" customHeight="1">
      <c r="B49" s="20"/>
      <c r="L49" s="20"/>
    </row>
    <row r="50" spans="2:12" s="1" customFormat="1" ht="14.45" hidden="1" customHeight="1">
      <c r="B50" s="32"/>
      <c r="D50" s="41" t="s">
        <v>50</v>
      </c>
      <c r="E50" s="42"/>
      <c r="F50" s="42"/>
      <c r="G50" s="41" t="s">
        <v>51</v>
      </c>
      <c r="H50" s="42"/>
      <c r="I50" s="42"/>
      <c r="J50" s="42"/>
      <c r="K50" s="42"/>
      <c r="L50" s="32"/>
    </row>
    <row r="51" spans="2:12" ht="11.25" hidden="1">
      <c r="B51" s="20"/>
      <c r="L51" s="20"/>
    </row>
    <row r="52" spans="2:12" ht="11.25" hidden="1">
      <c r="B52" s="20"/>
      <c r="L52" s="20"/>
    </row>
    <row r="53" spans="2:12" ht="11.25" hidden="1">
      <c r="B53" s="20"/>
      <c r="L53" s="20"/>
    </row>
    <row r="54" spans="2:12" ht="11.25" hidden="1">
      <c r="B54" s="20"/>
      <c r="L54" s="20"/>
    </row>
    <row r="55" spans="2:12" ht="11.25" hidden="1">
      <c r="B55" s="20"/>
      <c r="L55" s="20"/>
    </row>
    <row r="56" spans="2:12" ht="11.25" hidden="1">
      <c r="B56" s="20"/>
      <c r="L56" s="20"/>
    </row>
    <row r="57" spans="2:12" ht="11.25" hidden="1">
      <c r="B57" s="20"/>
      <c r="L57" s="20"/>
    </row>
    <row r="58" spans="2:12" ht="11.25" hidden="1">
      <c r="B58" s="20"/>
      <c r="L58" s="20"/>
    </row>
    <row r="59" spans="2:12" ht="11.25" hidden="1">
      <c r="B59" s="20"/>
      <c r="L59" s="20"/>
    </row>
    <row r="60" spans="2:12" ht="11.25" hidden="1">
      <c r="B60" s="20"/>
      <c r="L60" s="20"/>
    </row>
    <row r="61" spans="2:12" s="1" customFormat="1" ht="12.75" hidden="1">
      <c r="B61" s="32"/>
      <c r="D61" s="43" t="s">
        <v>52</v>
      </c>
      <c r="E61" s="34"/>
      <c r="F61" s="99" t="s">
        <v>53</v>
      </c>
      <c r="G61" s="43" t="s">
        <v>52</v>
      </c>
      <c r="H61" s="34"/>
      <c r="I61" s="34"/>
      <c r="J61" s="100" t="s">
        <v>53</v>
      </c>
      <c r="K61" s="34"/>
      <c r="L61" s="32"/>
    </row>
    <row r="62" spans="2:12" ht="11.25" hidden="1">
      <c r="B62" s="20"/>
      <c r="L62" s="20"/>
    </row>
    <row r="63" spans="2:12" ht="11.25" hidden="1">
      <c r="B63" s="20"/>
      <c r="L63" s="20"/>
    </row>
    <row r="64" spans="2:12" ht="11.25" hidden="1">
      <c r="B64" s="20"/>
      <c r="L64" s="20"/>
    </row>
    <row r="65" spans="2:12" s="1" customFormat="1" ht="12.75" hidden="1">
      <c r="B65" s="32"/>
      <c r="D65" s="41" t="s">
        <v>54</v>
      </c>
      <c r="E65" s="42"/>
      <c r="F65" s="42"/>
      <c r="G65" s="41" t="s">
        <v>55</v>
      </c>
      <c r="H65" s="42"/>
      <c r="I65" s="42"/>
      <c r="J65" s="42"/>
      <c r="K65" s="42"/>
      <c r="L65" s="32"/>
    </row>
    <row r="66" spans="2:12" ht="11.25" hidden="1">
      <c r="B66" s="20"/>
      <c r="L66" s="20"/>
    </row>
    <row r="67" spans="2:12" ht="11.25" hidden="1">
      <c r="B67" s="20"/>
      <c r="L67" s="20"/>
    </row>
    <row r="68" spans="2:12" ht="11.25" hidden="1">
      <c r="B68" s="20"/>
      <c r="L68" s="20"/>
    </row>
    <row r="69" spans="2:12" ht="11.25" hidden="1">
      <c r="B69" s="20"/>
      <c r="L69" s="20"/>
    </row>
    <row r="70" spans="2:12" ht="11.25" hidden="1">
      <c r="B70" s="20"/>
      <c r="L70" s="20"/>
    </row>
    <row r="71" spans="2:12" ht="11.25" hidden="1">
      <c r="B71" s="20"/>
      <c r="L71" s="20"/>
    </row>
    <row r="72" spans="2:12" ht="11.25" hidden="1">
      <c r="B72" s="20"/>
      <c r="L72" s="20"/>
    </row>
    <row r="73" spans="2:12" ht="11.25" hidden="1">
      <c r="B73" s="20"/>
      <c r="L73" s="20"/>
    </row>
    <row r="74" spans="2:12" ht="11.25" hidden="1">
      <c r="B74" s="20"/>
      <c r="L74" s="20"/>
    </row>
    <row r="75" spans="2:12" ht="11.25" hidden="1">
      <c r="B75" s="20"/>
      <c r="L75" s="20"/>
    </row>
    <row r="76" spans="2:12" s="1" customFormat="1" ht="12.75" hidden="1">
      <c r="B76" s="32"/>
      <c r="D76" s="43" t="s">
        <v>52</v>
      </c>
      <c r="E76" s="34"/>
      <c r="F76" s="99" t="s">
        <v>53</v>
      </c>
      <c r="G76" s="43" t="s">
        <v>52</v>
      </c>
      <c r="H76" s="34"/>
      <c r="I76" s="34"/>
      <c r="J76" s="100" t="s">
        <v>53</v>
      </c>
      <c r="K76" s="34"/>
      <c r="L76" s="32"/>
    </row>
    <row r="77" spans="2:12" s="1" customFormat="1" ht="14.45" hidden="1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78" spans="2:12" ht="11.25" hidden="1"/>
    <row r="79" spans="2:12" ht="11.25" hidden="1"/>
    <row r="80" spans="2:12" ht="11.25" hidden="1"/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1" t="s">
        <v>109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30" t="str">
        <f>E7</f>
        <v>ŠATNY FOTBALOVÉHO KLUBU S HYGIENICKÝM ZÁZEMÍM PRO DIVÁKY V OBCI HULICE</v>
      </c>
      <c r="F85" s="231"/>
      <c r="G85" s="231"/>
      <c r="H85" s="231"/>
      <c r="L85" s="32"/>
    </row>
    <row r="86" spans="2:47" s="1" customFormat="1" ht="12" customHeight="1">
      <c r="B86" s="32"/>
      <c r="C86" s="27" t="s">
        <v>107</v>
      </c>
      <c r="L86" s="32"/>
    </row>
    <row r="87" spans="2:47" s="1" customFormat="1" ht="16.5" customHeight="1">
      <c r="B87" s="32"/>
      <c r="E87" s="192" t="str">
        <f>E9</f>
        <v>05 - VYTÁPĚNÍ</v>
      </c>
      <c r="F87" s="232"/>
      <c r="G87" s="232"/>
      <c r="H87" s="232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>Obec Hulice, 257 63 Trhový Štěpánov</v>
      </c>
      <c r="I89" s="27" t="s">
        <v>22</v>
      </c>
      <c r="J89" s="52" t="str">
        <f>IF(J12="","",J12)</f>
        <v>20. 5. 2024</v>
      </c>
      <c r="L89" s="32"/>
    </row>
    <row r="90" spans="2:47" s="1" customFormat="1" ht="6.95" customHeight="1">
      <c r="B90" s="32"/>
      <c r="L90" s="32"/>
    </row>
    <row r="91" spans="2:47" s="1" customFormat="1" ht="15.2" customHeight="1">
      <c r="B91" s="32"/>
      <c r="C91" s="27" t="s">
        <v>24</v>
      </c>
      <c r="F91" s="25" t="str">
        <f>E15</f>
        <v>Obec Hulice, č. p. 33, 257 63 Trhový Štěpánov</v>
      </c>
      <c r="I91" s="27" t="s">
        <v>30</v>
      </c>
      <c r="J91" s="30" t="str">
        <f>E21</f>
        <v xml:space="preserve">Ing.arch. Jiří Dvořák </v>
      </c>
      <c r="L91" s="32"/>
    </row>
    <row r="92" spans="2:47" s="1" customFormat="1" ht="15.2" customHeight="1">
      <c r="B92" s="32"/>
      <c r="C92" s="27" t="s">
        <v>28</v>
      </c>
      <c r="F92" s="25" t="str">
        <f>IF(E18="","",E18)</f>
        <v>Vyplň údaj</v>
      </c>
      <c r="I92" s="27" t="s">
        <v>33</v>
      </c>
      <c r="J92" s="30" t="str">
        <f>E24</f>
        <v>Vladimír Mrázek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1" t="s">
        <v>110</v>
      </c>
      <c r="D94" s="93"/>
      <c r="E94" s="93"/>
      <c r="F94" s="93"/>
      <c r="G94" s="93"/>
      <c r="H94" s="93"/>
      <c r="I94" s="93"/>
      <c r="J94" s="102" t="s">
        <v>111</v>
      </c>
      <c r="K94" s="93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3" t="s">
        <v>112</v>
      </c>
      <c r="J96" s="66">
        <f>J122</f>
        <v>0</v>
      </c>
      <c r="L96" s="32"/>
      <c r="AU96" s="17" t="s">
        <v>113</v>
      </c>
    </row>
    <row r="97" spans="2:12" s="8" customFormat="1" ht="24.95" customHeight="1">
      <c r="B97" s="104"/>
      <c r="D97" s="105" t="s">
        <v>229</v>
      </c>
      <c r="E97" s="106"/>
      <c r="F97" s="106"/>
      <c r="G97" s="106"/>
      <c r="H97" s="106"/>
      <c r="I97" s="106"/>
      <c r="J97" s="107">
        <f>J123</f>
        <v>0</v>
      </c>
      <c r="L97" s="104"/>
    </row>
    <row r="98" spans="2:12" s="9" customFormat="1" ht="19.899999999999999" customHeight="1">
      <c r="B98" s="108"/>
      <c r="D98" s="109" t="s">
        <v>1619</v>
      </c>
      <c r="E98" s="110"/>
      <c r="F98" s="110"/>
      <c r="G98" s="110"/>
      <c r="H98" s="110"/>
      <c r="I98" s="110"/>
      <c r="J98" s="111">
        <f>J124</f>
        <v>0</v>
      </c>
      <c r="L98" s="108"/>
    </row>
    <row r="99" spans="2:12" s="9" customFormat="1" ht="19.899999999999999" customHeight="1">
      <c r="B99" s="108"/>
      <c r="D99" s="109" t="s">
        <v>1620</v>
      </c>
      <c r="E99" s="110"/>
      <c r="F99" s="110"/>
      <c r="G99" s="110"/>
      <c r="H99" s="110"/>
      <c r="I99" s="110"/>
      <c r="J99" s="111">
        <f>J128</f>
        <v>0</v>
      </c>
      <c r="L99" s="108"/>
    </row>
    <row r="100" spans="2:12" s="9" customFormat="1" ht="19.899999999999999" customHeight="1">
      <c r="B100" s="108"/>
      <c r="D100" s="109" t="s">
        <v>1621</v>
      </c>
      <c r="E100" s="110"/>
      <c r="F100" s="110"/>
      <c r="G100" s="110"/>
      <c r="H100" s="110"/>
      <c r="I100" s="110"/>
      <c r="J100" s="111">
        <f>J137</f>
        <v>0</v>
      </c>
      <c r="L100" s="108"/>
    </row>
    <row r="101" spans="2:12" s="9" customFormat="1" ht="19.899999999999999" customHeight="1">
      <c r="B101" s="108"/>
      <c r="D101" s="109" t="s">
        <v>1622</v>
      </c>
      <c r="E101" s="110"/>
      <c r="F101" s="110"/>
      <c r="G101" s="110"/>
      <c r="H101" s="110"/>
      <c r="I101" s="110"/>
      <c r="J101" s="111">
        <f>J144</f>
        <v>0</v>
      </c>
      <c r="L101" s="108"/>
    </row>
    <row r="102" spans="2:12" s="9" customFormat="1" ht="19.899999999999999" customHeight="1">
      <c r="B102" s="108"/>
      <c r="D102" s="109" t="s">
        <v>1623</v>
      </c>
      <c r="E102" s="110"/>
      <c r="F102" s="110"/>
      <c r="G102" s="110"/>
      <c r="H102" s="110"/>
      <c r="I102" s="110"/>
      <c r="J102" s="111">
        <f>J155</f>
        <v>0</v>
      </c>
      <c r="L102" s="108"/>
    </row>
    <row r="103" spans="2:12" s="1" customFormat="1" ht="21.75" customHeight="1">
      <c r="B103" s="32"/>
      <c r="L103" s="32"/>
    </row>
    <row r="104" spans="2:12" s="1" customFormat="1" ht="6.95" customHeight="1">
      <c r="B104" s="44"/>
      <c r="C104" s="45"/>
      <c r="D104" s="45"/>
      <c r="E104" s="45"/>
      <c r="F104" s="45"/>
      <c r="G104" s="45"/>
      <c r="H104" s="45"/>
      <c r="I104" s="45"/>
      <c r="J104" s="45"/>
      <c r="K104" s="45"/>
      <c r="L104" s="32"/>
    </row>
    <row r="108" spans="2:12" s="1" customFormat="1" ht="6.95" customHeight="1">
      <c r="B108" s="46"/>
      <c r="C108" s="47"/>
      <c r="D108" s="47"/>
      <c r="E108" s="47"/>
      <c r="F108" s="47"/>
      <c r="G108" s="47"/>
      <c r="H108" s="47"/>
      <c r="I108" s="47"/>
      <c r="J108" s="47"/>
      <c r="K108" s="47"/>
      <c r="L108" s="32"/>
    </row>
    <row r="109" spans="2:12" s="1" customFormat="1" ht="24.95" customHeight="1">
      <c r="B109" s="32"/>
      <c r="C109" s="21" t="s">
        <v>118</v>
      </c>
      <c r="L109" s="32"/>
    </row>
    <row r="110" spans="2:12" s="1" customFormat="1" ht="6.95" customHeight="1">
      <c r="B110" s="32"/>
      <c r="L110" s="32"/>
    </row>
    <row r="111" spans="2:12" s="1" customFormat="1" ht="12" customHeight="1">
      <c r="B111" s="32"/>
      <c r="C111" s="27" t="s">
        <v>16</v>
      </c>
      <c r="L111" s="32"/>
    </row>
    <row r="112" spans="2:12" s="1" customFormat="1" ht="16.5" customHeight="1">
      <c r="B112" s="32"/>
      <c r="E112" s="230" t="str">
        <f>E7</f>
        <v>ŠATNY FOTBALOVÉHO KLUBU S HYGIENICKÝM ZÁZEMÍM PRO DIVÁKY V OBCI HULICE</v>
      </c>
      <c r="F112" s="231"/>
      <c r="G112" s="231"/>
      <c r="H112" s="231"/>
      <c r="L112" s="32"/>
    </row>
    <row r="113" spans="2:65" s="1" customFormat="1" ht="12" customHeight="1">
      <c r="B113" s="32"/>
      <c r="C113" s="27" t="s">
        <v>107</v>
      </c>
      <c r="L113" s="32"/>
    </row>
    <row r="114" spans="2:65" s="1" customFormat="1" ht="16.5" customHeight="1">
      <c r="B114" s="32"/>
      <c r="E114" s="192" t="str">
        <f>E9</f>
        <v>05 - VYTÁPĚNÍ</v>
      </c>
      <c r="F114" s="232"/>
      <c r="G114" s="232"/>
      <c r="H114" s="232"/>
      <c r="L114" s="32"/>
    </row>
    <row r="115" spans="2:65" s="1" customFormat="1" ht="6.95" customHeight="1">
      <c r="B115" s="32"/>
      <c r="L115" s="32"/>
    </row>
    <row r="116" spans="2:65" s="1" customFormat="1" ht="12" customHeight="1">
      <c r="B116" s="32"/>
      <c r="C116" s="27" t="s">
        <v>20</v>
      </c>
      <c r="F116" s="25" t="str">
        <f>F12</f>
        <v>Obec Hulice, 257 63 Trhový Štěpánov</v>
      </c>
      <c r="I116" s="27" t="s">
        <v>22</v>
      </c>
      <c r="J116" s="52" t="str">
        <f>IF(J12="","",J12)</f>
        <v>20. 5. 2024</v>
      </c>
      <c r="L116" s="32"/>
    </row>
    <row r="117" spans="2:65" s="1" customFormat="1" ht="6.95" customHeight="1">
      <c r="B117" s="32"/>
      <c r="L117" s="32"/>
    </row>
    <row r="118" spans="2:65" s="1" customFormat="1" ht="15.2" customHeight="1">
      <c r="B118" s="32"/>
      <c r="C118" s="27" t="s">
        <v>24</v>
      </c>
      <c r="F118" s="25" t="str">
        <f>E15</f>
        <v>Obec Hulice, č. p. 33, 257 63 Trhový Štěpánov</v>
      </c>
      <c r="I118" s="27" t="s">
        <v>30</v>
      </c>
      <c r="J118" s="30" t="str">
        <f>E21</f>
        <v xml:space="preserve">Ing.arch. Jiří Dvořák </v>
      </c>
      <c r="L118" s="32"/>
    </row>
    <row r="119" spans="2:65" s="1" customFormat="1" ht="15.2" customHeight="1">
      <c r="B119" s="32"/>
      <c r="C119" s="27" t="s">
        <v>28</v>
      </c>
      <c r="F119" s="25" t="str">
        <f>IF(E18="","",E18)</f>
        <v>Vyplň údaj</v>
      </c>
      <c r="I119" s="27" t="s">
        <v>33</v>
      </c>
      <c r="J119" s="30" t="str">
        <f>E24</f>
        <v>Vladimír Mrázek</v>
      </c>
      <c r="L119" s="32"/>
    </row>
    <row r="120" spans="2:65" s="1" customFormat="1" ht="10.35" customHeight="1">
      <c r="B120" s="32"/>
      <c r="L120" s="32"/>
    </row>
    <row r="121" spans="2:65" s="10" customFormat="1" ht="29.25" customHeight="1">
      <c r="B121" s="112"/>
      <c r="C121" s="113" t="s">
        <v>119</v>
      </c>
      <c r="D121" s="114" t="s">
        <v>62</v>
      </c>
      <c r="E121" s="114" t="s">
        <v>58</v>
      </c>
      <c r="F121" s="114" t="s">
        <v>59</v>
      </c>
      <c r="G121" s="114" t="s">
        <v>120</v>
      </c>
      <c r="H121" s="114" t="s">
        <v>121</v>
      </c>
      <c r="I121" s="114" t="s">
        <v>122</v>
      </c>
      <c r="J121" s="114" t="s">
        <v>111</v>
      </c>
      <c r="K121" s="115" t="s">
        <v>123</v>
      </c>
      <c r="L121" s="112"/>
      <c r="M121" s="59" t="s">
        <v>1</v>
      </c>
      <c r="N121" s="60" t="s">
        <v>41</v>
      </c>
      <c r="O121" s="60" t="s">
        <v>124</v>
      </c>
      <c r="P121" s="60" t="s">
        <v>125</v>
      </c>
      <c r="Q121" s="60" t="s">
        <v>126</v>
      </c>
      <c r="R121" s="60" t="s">
        <v>127</v>
      </c>
      <c r="S121" s="60" t="s">
        <v>128</v>
      </c>
      <c r="T121" s="61" t="s">
        <v>129</v>
      </c>
    </row>
    <row r="122" spans="2:65" s="1" customFormat="1" ht="22.9" customHeight="1">
      <c r="B122" s="32"/>
      <c r="C122" s="64" t="s">
        <v>130</v>
      </c>
      <c r="J122" s="116">
        <f>BK122</f>
        <v>0</v>
      </c>
      <c r="L122" s="32"/>
      <c r="M122" s="62"/>
      <c r="N122" s="53"/>
      <c r="O122" s="53"/>
      <c r="P122" s="117">
        <f>P123</f>
        <v>0</v>
      </c>
      <c r="Q122" s="53"/>
      <c r="R122" s="117">
        <f>R123</f>
        <v>0.26662999999999998</v>
      </c>
      <c r="S122" s="53"/>
      <c r="T122" s="118">
        <f>T123</f>
        <v>0</v>
      </c>
      <c r="AT122" s="17" t="s">
        <v>76</v>
      </c>
      <c r="AU122" s="17" t="s">
        <v>113</v>
      </c>
      <c r="BK122" s="119">
        <f>BK123</f>
        <v>0</v>
      </c>
    </row>
    <row r="123" spans="2:65" s="11" customFormat="1" ht="25.9" customHeight="1">
      <c r="B123" s="120"/>
      <c r="D123" s="121" t="s">
        <v>76</v>
      </c>
      <c r="E123" s="122" t="s">
        <v>654</v>
      </c>
      <c r="F123" s="122" t="s">
        <v>655</v>
      </c>
      <c r="I123" s="123"/>
      <c r="J123" s="124">
        <f>BK123</f>
        <v>0</v>
      </c>
      <c r="L123" s="120"/>
      <c r="M123" s="125"/>
      <c r="P123" s="126">
        <f>P124+P128+P137+P144+P155</f>
        <v>0</v>
      </c>
      <c r="R123" s="126">
        <f>R124+R128+R137+R144+R155</f>
        <v>0.26662999999999998</v>
      </c>
      <c r="T123" s="127">
        <f>T124+T128+T137+T144+T155</f>
        <v>0</v>
      </c>
      <c r="AR123" s="121" t="s">
        <v>87</v>
      </c>
      <c r="AT123" s="128" t="s">
        <v>76</v>
      </c>
      <c r="AU123" s="128" t="s">
        <v>77</v>
      </c>
      <c r="AY123" s="121" t="s">
        <v>134</v>
      </c>
      <c r="BK123" s="129">
        <f>BK124+BK128+BK137+BK144+BK155</f>
        <v>0</v>
      </c>
    </row>
    <row r="124" spans="2:65" s="11" customFormat="1" ht="22.9" customHeight="1">
      <c r="B124" s="120"/>
      <c r="D124" s="121" t="s">
        <v>76</v>
      </c>
      <c r="E124" s="130" t="s">
        <v>1624</v>
      </c>
      <c r="F124" s="130" t="s">
        <v>1625</v>
      </c>
      <c r="I124" s="123"/>
      <c r="J124" s="131">
        <f>BK124</f>
        <v>0</v>
      </c>
      <c r="L124" s="120"/>
      <c r="M124" s="125"/>
      <c r="P124" s="126">
        <f>SUM(P125:P127)</f>
        <v>0</v>
      </c>
      <c r="R124" s="126">
        <f>SUM(R125:R127)</f>
        <v>0.26495999999999997</v>
      </c>
      <c r="T124" s="127">
        <f>SUM(T125:T127)</f>
        <v>0</v>
      </c>
      <c r="AR124" s="121" t="s">
        <v>87</v>
      </c>
      <c r="AT124" s="128" t="s">
        <v>76</v>
      </c>
      <c r="AU124" s="128" t="s">
        <v>85</v>
      </c>
      <c r="AY124" s="121" t="s">
        <v>134</v>
      </c>
      <c r="BK124" s="129">
        <f>SUM(BK125:BK127)</f>
        <v>0</v>
      </c>
    </row>
    <row r="125" spans="2:65" s="1" customFormat="1" ht="16.5" customHeight="1">
      <c r="B125" s="32"/>
      <c r="C125" s="132" t="s">
        <v>85</v>
      </c>
      <c r="D125" s="132" t="s">
        <v>137</v>
      </c>
      <c r="E125" s="133" t="s">
        <v>1626</v>
      </c>
      <c r="F125" s="134" t="s">
        <v>1627</v>
      </c>
      <c r="G125" s="135" t="s">
        <v>139</v>
      </c>
      <c r="H125" s="136">
        <v>1</v>
      </c>
      <c r="I125" s="137"/>
      <c r="J125" s="138">
        <f>ROUND(I125*H125,2)</f>
        <v>0</v>
      </c>
      <c r="K125" s="134" t="s">
        <v>1</v>
      </c>
      <c r="L125" s="32"/>
      <c r="M125" s="139" t="s">
        <v>1</v>
      </c>
      <c r="N125" s="140" t="s">
        <v>42</v>
      </c>
      <c r="P125" s="141">
        <f>O125*H125</f>
        <v>0</v>
      </c>
      <c r="Q125" s="141">
        <v>0.26495999999999997</v>
      </c>
      <c r="R125" s="141">
        <f>Q125*H125</f>
        <v>0.26495999999999997</v>
      </c>
      <c r="S125" s="141">
        <v>0</v>
      </c>
      <c r="T125" s="142">
        <f>S125*H125</f>
        <v>0</v>
      </c>
      <c r="AR125" s="143" t="s">
        <v>323</v>
      </c>
      <c r="AT125" s="143" t="s">
        <v>137</v>
      </c>
      <c r="AU125" s="143" t="s">
        <v>87</v>
      </c>
      <c r="AY125" s="17" t="s">
        <v>134</v>
      </c>
      <c r="BE125" s="144">
        <f>IF(N125="základní",J125,0)</f>
        <v>0</v>
      </c>
      <c r="BF125" s="144">
        <f>IF(N125="snížená",J125,0)</f>
        <v>0</v>
      </c>
      <c r="BG125" s="144">
        <f>IF(N125="zákl. přenesená",J125,0)</f>
        <v>0</v>
      </c>
      <c r="BH125" s="144">
        <f>IF(N125="sníž. přenesená",J125,0)</f>
        <v>0</v>
      </c>
      <c r="BI125" s="144">
        <f>IF(N125="nulová",J125,0)</f>
        <v>0</v>
      </c>
      <c r="BJ125" s="17" t="s">
        <v>85</v>
      </c>
      <c r="BK125" s="144">
        <f>ROUND(I125*H125,2)</f>
        <v>0</v>
      </c>
      <c r="BL125" s="17" t="s">
        <v>323</v>
      </c>
      <c r="BM125" s="143" t="s">
        <v>1628</v>
      </c>
    </row>
    <row r="126" spans="2:65" s="1" customFormat="1" ht="16.5" customHeight="1">
      <c r="B126" s="32"/>
      <c r="C126" s="174" t="s">
        <v>87</v>
      </c>
      <c r="D126" s="174" t="s">
        <v>420</v>
      </c>
      <c r="E126" s="175" t="s">
        <v>1629</v>
      </c>
      <c r="F126" s="176" t="s">
        <v>1630</v>
      </c>
      <c r="G126" s="177" t="s">
        <v>139</v>
      </c>
      <c r="H126" s="178">
        <v>1</v>
      </c>
      <c r="I126" s="179"/>
      <c r="J126" s="180">
        <f>ROUND(I126*H126,2)</f>
        <v>0</v>
      </c>
      <c r="K126" s="176" t="s">
        <v>1</v>
      </c>
      <c r="L126" s="181"/>
      <c r="M126" s="182" t="s">
        <v>1</v>
      </c>
      <c r="N126" s="183" t="s">
        <v>42</v>
      </c>
      <c r="P126" s="141">
        <f>O126*H126</f>
        <v>0</v>
      </c>
      <c r="Q126" s="141">
        <v>0</v>
      </c>
      <c r="R126" s="141">
        <f>Q126*H126</f>
        <v>0</v>
      </c>
      <c r="S126" s="141">
        <v>0</v>
      </c>
      <c r="T126" s="142">
        <f>S126*H126</f>
        <v>0</v>
      </c>
      <c r="AR126" s="143" t="s">
        <v>204</v>
      </c>
      <c r="AT126" s="143" t="s">
        <v>420</v>
      </c>
      <c r="AU126" s="143" t="s">
        <v>87</v>
      </c>
      <c r="AY126" s="17" t="s">
        <v>134</v>
      </c>
      <c r="BE126" s="144">
        <f>IF(N126="základní",J126,0)</f>
        <v>0</v>
      </c>
      <c r="BF126" s="144">
        <f>IF(N126="snížená",J126,0)</f>
        <v>0</v>
      </c>
      <c r="BG126" s="144">
        <f>IF(N126="zákl. přenesená",J126,0)</f>
        <v>0</v>
      </c>
      <c r="BH126" s="144">
        <f>IF(N126="sníž. přenesená",J126,0)</f>
        <v>0</v>
      </c>
      <c r="BI126" s="144">
        <f>IF(N126="nulová",J126,0)</f>
        <v>0</v>
      </c>
      <c r="BJ126" s="17" t="s">
        <v>85</v>
      </c>
      <c r="BK126" s="144">
        <f>ROUND(I126*H126,2)</f>
        <v>0</v>
      </c>
      <c r="BL126" s="17" t="s">
        <v>155</v>
      </c>
      <c r="BM126" s="143" t="s">
        <v>1631</v>
      </c>
    </row>
    <row r="127" spans="2:65" s="1" customFormat="1" ht="16.5" customHeight="1">
      <c r="B127" s="32"/>
      <c r="C127" s="174" t="s">
        <v>149</v>
      </c>
      <c r="D127" s="174" t="s">
        <v>420</v>
      </c>
      <c r="E127" s="175" t="s">
        <v>1632</v>
      </c>
      <c r="F127" s="176" t="s">
        <v>1633</v>
      </c>
      <c r="G127" s="177" t="s">
        <v>139</v>
      </c>
      <c r="H127" s="178">
        <v>1</v>
      </c>
      <c r="I127" s="179"/>
      <c r="J127" s="180">
        <f>ROUND(I127*H127,2)</f>
        <v>0</v>
      </c>
      <c r="K127" s="176" t="s">
        <v>1</v>
      </c>
      <c r="L127" s="181"/>
      <c r="M127" s="182" t="s">
        <v>1</v>
      </c>
      <c r="N127" s="183" t="s">
        <v>42</v>
      </c>
      <c r="P127" s="141">
        <f>O127*H127</f>
        <v>0</v>
      </c>
      <c r="Q127" s="141">
        <v>0</v>
      </c>
      <c r="R127" s="141">
        <f>Q127*H127</f>
        <v>0</v>
      </c>
      <c r="S127" s="141">
        <v>0</v>
      </c>
      <c r="T127" s="142">
        <f>S127*H127</f>
        <v>0</v>
      </c>
      <c r="AR127" s="143" t="s">
        <v>204</v>
      </c>
      <c r="AT127" s="143" t="s">
        <v>420</v>
      </c>
      <c r="AU127" s="143" t="s">
        <v>87</v>
      </c>
      <c r="AY127" s="17" t="s">
        <v>134</v>
      </c>
      <c r="BE127" s="144">
        <f>IF(N127="základní",J127,0)</f>
        <v>0</v>
      </c>
      <c r="BF127" s="144">
        <f>IF(N127="snížená",J127,0)</f>
        <v>0</v>
      </c>
      <c r="BG127" s="144">
        <f>IF(N127="zákl. přenesená",J127,0)</f>
        <v>0</v>
      </c>
      <c r="BH127" s="144">
        <f>IF(N127="sníž. přenesená",J127,0)</f>
        <v>0</v>
      </c>
      <c r="BI127" s="144">
        <f>IF(N127="nulová",J127,0)</f>
        <v>0</v>
      </c>
      <c r="BJ127" s="17" t="s">
        <v>85</v>
      </c>
      <c r="BK127" s="144">
        <f>ROUND(I127*H127,2)</f>
        <v>0</v>
      </c>
      <c r="BL127" s="17" t="s">
        <v>155</v>
      </c>
      <c r="BM127" s="143" t="s">
        <v>1634</v>
      </c>
    </row>
    <row r="128" spans="2:65" s="11" customFormat="1" ht="22.9" customHeight="1">
      <c r="B128" s="120"/>
      <c r="D128" s="121" t="s">
        <v>76</v>
      </c>
      <c r="E128" s="130" t="s">
        <v>1635</v>
      </c>
      <c r="F128" s="130" t="s">
        <v>1636</v>
      </c>
      <c r="I128" s="123"/>
      <c r="J128" s="131">
        <f>BK128</f>
        <v>0</v>
      </c>
      <c r="L128" s="120"/>
      <c r="M128" s="125"/>
      <c r="P128" s="126">
        <f>SUM(P129:P136)</f>
        <v>0</v>
      </c>
      <c r="R128" s="126">
        <f>SUM(R129:R136)</f>
        <v>0</v>
      </c>
      <c r="T128" s="127">
        <f>SUM(T129:T136)</f>
        <v>0</v>
      </c>
      <c r="AR128" s="121" t="s">
        <v>87</v>
      </c>
      <c r="AT128" s="128" t="s">
        <v>76</v>
      </c>
      <c r="AU128" s="128" t="s">
        <v>85</v>
      </c>
      <c r="AY128" s="121" t="s">
        <v>134</v>
      </c>
      <c r="BK128" s="129">
        <f>SUM(BK129:BK136)</f>
        <v>0</v>
      </c>
    </row>
    <row r="129" spans="2:65" s="1" customFormat="1" ht="16.5" customHeight="1">
      <c r="B129" s="32"/>
      <c r="C129" s="132" t="s">
        <v>155</v>
      </c>
      <c r="D129" s="132" t="s">
        <v>137</v>
      </c>
      <c r="E129" s="133" t="s">
        <v>1637</v>
      </c>
      <c r="F129" s="134" t="s">
        <v>1638</v>
      </c>
      <c r="G129" s="135" t="s">
        <v>383</v>
      </c>
      <c r="H129" s="136">
        <v>75</v>
      </c>
      <c r="I129" s="137"/>
      <c r="J129" s="138">
        <f t="shared" ref="J129:J136" si="0">ROUND(I129*H129,2)</f>
        <v>0</v>
      </c>
      <c r="K129" s="134" t="s">
        <v>1</v>
      </c>
      <c r="L129" s="32"/>
      <c r="M129" s="139" t="s">
        <v>1</v>
      </c>
      <c r="N129" s="140" t="s">
        <v>42</v>
      </c>
      <c r="P129" s="141">
        <f t="shared" ref="P129:P136" si="1">O129*H129</f>
        <v>0</v>
      </c>
      <c r="Q129" s="141">
        <v>0</v>
      </c>
      <c r="R129" s="141">
        <f t="shared" ref="R129:R136" si="2">Q129*H129</f>
        <v>0</v>
      </c>
      <c r="S129" s="141">
        <v>0</v>
      </c>
      <c r="T129" s="142">
        <f t="shared" ref="T129:T136" si="3">S129*H129</f>
        <v>0</v>
      </c>
      <c r="AR129" s="143" t="s">
        <v>155</v>
      </c>
      <c r="AT129" s="143" t="s">
        <v>137</v>
      </c>
      <c r="AU129" s="143" t="s">
        <v>87</v>
      </c>
      <c r="AY129" s="17" t="s">
        <v>134</v>
      </c>
      <c r="BE129" s="144">
        <f t="shared" ref="BE129:BE136" si="4">IF(N129="základní",J129,0)</f>
        <v>0</v>
      </c>
      <c r="BF129" s="144">
        <f t="shared" ref="BF129:BF136" si="5">IF(N129="snížená",J129,0)</f>
        <v>0</v>
      </c>
      <c r="BG129" s="144">
        <f t="shared" ref="BG129:BG136" si="6">IF(N129="zákl. přenesená",J129,0)</f>
        <v>0</v>
      </c>
      <c r="BH129" s="144">
        <f t="shared" ref="BH129:BH136" si="7">IF(N129="sníž. přenesená",J129,0)</f>
        <v>0</v>
      </c>
      <c r="BI129" s="144">
        <f t="shared" ref="BI129:BI136" si="8">IF(N129="nulová",J129,0)</f>
        <v>0</v>
      </c>
      <c r="BJ129" s="17" t="s">
        <v>85</v>
      </c>
      <c r="BK129" s="144">
        <f t="shared" ref="BK129:BK136" si="9">ROUND(I129*H129,2)</f>
        <v>0</v>
      </c>
      <c r="BL129" s="17" t="s">
        <v>155</v>
      </c>
      <c r="BM129" s="143" t="s">
        <v>1639</v>
      </c>
    </row>
    <row r="130" spans="2:65" s="1" customFormat="1" ht="16.5" customHeight="1">
      <c r="B130" s="32"/>
      <c r="C130" s="132" t="s">
        <v>133</v>
      </c>
      <c r="D130" s="132" t="s">
        <v>137</v>
      </c>
      <c r="E130" s="133" t="s">
        <v>1640</v>
      </c>
      <c r="F130" s="134" t="s">
        <v>1641</v>
      </c>
      <c r="G130" s="135" t="s">
        <v>383</v>
      </c>
      <c r="H130" s="136">
        <v>24</v>
      </c>
      <c r="I130" s="137"/>
      <c r="J130" s="138">
        <f t="shared" si="0"/>
        <v>0</v>
      </c>
      <c r="K130" s="134" t="s">
        <v>1</v>
      </c>
      <c r="L130" s="32"/>
      <c r="M130" s="139" t="s">
        <v>1</v>
      </c>
      <c r="N130" s="140" t="s">
        <v>42</v>
      </c>
      <c r="P130" s="141">
        <f t="shared" si="1"/>
        <v>0</v>
      </c>
      <c r="Q130" s="141">
        <v>0</v>
      </c>
      <c r="R130" s="141">
        <f t="shared" si="2"/>
        <v>0</v>
      </c>
      <c r="S130" s="141">
        <v>0</v>
      </c>
      <c r="T130" s="142">
        <f t="shared" si="3"/>
        <v>0</v>
      </c>
      <c r="AR130" s="143" t="s">
        <v>155</v>
      </c>
      <c r="AT130" s="143" t="s">
        <v>137</v>
      </c>
      <c r="AU130" s="143" t="s">
        <v>87</v>
      </c>
      <c r="AY130" s="17" t="s">
        <v>134</v>
      </c>
      <c r="BE130" s="144">
        <f t="shared" si="4"/>
        <v>0</v>
      </c>
      <c r="BF130" s="144">
        <f t="shared" si="5"/>
        <v>0</v>
      </c>
      <c r="BG130" s="144">
        <f t="shared" si="6"/>
        <v>0</v>
      </c>
      <c r="BH130" s="144">
        <f t="shared" si="7"/>
        <v>0</v>
      </c>
      <c r="BI130" s="144">
        <f t="shared" si="8"/>
        <v>0</v>
      </c>
      <c r="BJ130" s="17" t="s">
        <v>85</v>
      </c>
      <c r="BK130" s="144">
        <f t="shared" si="9"/>
        <v>0</v>
      </c>
      <c r="BL130" s="17" t="s">
        <v>155</v>
      </c>
      <c r="BM130" s="143" t="s">
        <v>1642</v>
      </c>
    </row>
    <row r="131" spans="2:65" s="1" customFormat="1" ht="16.5" customHeight="1">
      <c r="B131" s="32"/>
      <c r="C131" s="132" t="s">
        <v>194</v>
      </c>
      <c r="D131" s="132" t="s">
        <v>137</v>
      </c>
      <c r="E131" s="133" t="s">
        <v>1643</v>
      </c>
      <c r="F131" s="134" t="s">
        <v>1644</v>
      </c>
      <c r="G131" s="135" t="s">
        <v>383</v>
      </c>
      <c r="H131" s="136">
        <v>18</v>
      </c>
      <c r="I131" s="137"/>
      <c r="J131" s="138">
        <f t="shared" si="0"/>
        <v>0</v>
      </c>
      <c r="K131" s="134" t="s">
        <v>1</v>
      </c>
      <c r="L131" s="32"/>
      <c r="M131" s="139" t="s">
        <v>1</v>
      </c>
      <c r="N131" s="140" t="s">
        <v>42</v>
      </c>
      <c r="P131" s="141">
        <f t="shared" si="1"/>
        <v>0</v>
      </c>
      <c r="Q131" s="141">
        <v>0</v>
      </c>
      <c r="R131" s="141">
        <f t="shared" si="2"/>
        <v>0</v>
      </c>
      <c r="S131" s="141">
        <v>0</v>
      </c>
      <c r="T131" s="142">
        <f t="shared" si="3"/>
        <v>0</v>
      </c>
      <c r="AR131" s="143" t="s">
        <v>155</v>
      </c>
      <c r="AT131" s="143" t="s">
        <v>137</v>
      </c>
      <c r="AU131" s="143" t="s">
        <v>87</v>
      </c>
      <c r="AY131" s="17" t="s">
        <v>134</v>
      </c>
      <c r="BE131" s="144">
        <f t="shared" si="4"/>
        <v>0</v>
      </c>
      <c r="BF131" s="144">
        <f t="shared" si="5"/>
        <v>0</v>
      </c>
      <c r="BG131" s="144">
        <f t="shared" si="6"/>
        <v>0</v>
      </c>
      <c r="BH131" s="144">
        <f t="shared" si="7"/>
        <v>0</v>
      </c>
      <c r="BI131" s="144">
        <f t="shared" si="8"/>
        <v>0</v>
      </c>
      <c r="BJ131" s="17" t="s">
        <v>85</v>
      </c>
      <c r="BK131" s="144">
        <f t="shared" si="9"/>
        <v>0</v>
      </c>
      <c r="BL131" s="17" t="s">
        <v>155</v>
      </c>
      <c r="BM131" s="143" t="s">
        <v>1645</v>
      </c>
    </row>
    <row r="132" spans="2:65" s="1" customFormat="1" ht="16.5" customHeight="1">
      <c r="B132" s="32"/>
      <c r="C132" s="132" t="s">
        <v>198</v>
      </c>
      <c r="D132" s="132" t="s">
        <v>137</v>
      </c>
      <c r="E132" s="133" t="s">
        <v>1646</v>
      </c>
      <c r="F132" s="134" t="s">
        <v>1647</v>
      </c>
      <c r="G132" s="135" t="s">
        <v>383</v>
      </c>
      <c r="H132" s="136">
        <v>8</v>
      </c>
      <c r="I132" s="137"/>
      <c r="J132" s="138">
        <f t="shared" si="0"/>
        <v>0</v>
      </c>
      <c r="K132" s="134" t="s">
        <v>1</v>
      </c>
      <c r="L132" s="32"/>
      <c r="M132" s="139" t="s">
        <v>1</v>
      </c>
      <c r="N132" s="140" t="s">
        <v>42</v>
      </c>
      <c r="P132" s="141">
        <f t="shared" si="1"/>
        <v>0</v>
      </c>
      <c r="Q132" s="141">
        <v>0</v>
      </c>
      <c r="R132" s="141">
        <f t="shared" si="2"/>
        <v>0</v>
      </c>
      <c r="S132" s="141">
        <v>0</v>
      </c>
      <c r="T132" s="142">
        <f t="shared" si="3"/>
        <v>0</v>
      </c>
      <c r="AR132" s="143" t="s">
        <v>155</v>
      </c>
      <c r="AT132" s="143" t="s">
        <v>137</v>
      </c>
      <c r="AU132" s="143" t="s">
        <v>87</v>
      </c>
      <c r="AY132" s="17" t="s">
        <v>134</v>
      </c>
      <c r="BE132" s="144">
        <f t="shared" si="4"/>
        <v>0</v>
      </c>
      <c r="BF132" s="144">
        <f t="shared" si="5"/>
        <v>0</v>
      </c>
      <c r="BG132" s="144">
        <f t="shared" si="6"/>
        <v>0</v>
      </c>
      <c r="BH132" s="144">
        <f t="shared" si="7"/>
        <v>0</v>
      </c>
      <c r="BI132" s="144">
        <f t="shared" si="8"/>
        <v>0</v>
      </c>
      <c r="BJ132" s="17" t="s">
        <v>85</v>
      </c>
      <c r="BK132" s="144">
        <f t="shared" si="9"/>
        <v>0</v>
      </c>
      <c r="BL132" s="17" t="s">
        <v>155</v>
      </c>
      <c r="BM132" s="143" t="s">
        <v>1648</v>
      </c>
    </row>
    <row r="133" spans="2:65" s="1" customFormat="1" ht="16.5" customHeight="1">
      <c r="B133" s="32"/>
      <c r="C133" s="132" t="s">
        <v>204</v>
      </c>
      <c r="D133" s="132" t="s">
        <v>137</v>
      </c>
      <c r="E133" s="133" t="s">
        <v>1649</v>
      </c>
      <c r="F133" s="134" t="s">
        <v>1650</v>
      </c>
      <c r="G133" s="135" t="s">
        <v>383</v>
      </c>
      <c r="H133" s="136">
        <v>75</v>
      </c>
      <c r="I133" s="137"/>
      <c r="J133" s="138">
        <f t="shared" si="0"/>
        <v>0</v>
      </c>
      <c r="K133" s="134" t="s">
        <v>1</v>
      </c>
      <c r="L133" s="32"/>
      <c r="M133" s="139" t="s">
        <v>1</v>
      </c>
      <c r="N133" s="140" t="s">
        <v>42</v>
      </c>
      <c r="P133" s="141">
        <f t="shared" si="1"/>
        <v>0</v>
      </c>
      <c r="Q133" s="141">
        <v>0</v>
      </c>
      <c r="R133" s="141">
        <f t="shared" si="2"/>
        <v>0</v>
      </c>
      <c r="S133" s="141">
        <v>0</v>
      </c>
      <c r="T133" s="142">
        <f t="shared" si="3"/>
        <v>0</v>
      </c>
      <c r="AR133" s="143" t="s">
        <v>155</v>
      </c>
      <c r="AT133" s="143" t="s">
        <v>137</v>
      </c>
      <c r="AU133" s="143" t="s">
        <v>87</v>
      </c>
      <c r="AY133" s="17" t="s">
        <v>134</v>
      </c>
      <c r="BE133" s="144">
        <f t="shared" si="4"/>
        <v>0</v>
      </c>
      <c r="BF133" s="144">
        <f t="shared" si="5"/>
        <v>0</v>
      </c>
      <c r="BG133" s="144">
        <f t="shared" si="6"/>
        <v>0</v>
      </c>
      <c r="BH133" s="144">
        <f t="shared" si="7"/>
        <v>0</v>
      </c>
      <c r="BI133" s="144">
        <f t="shared" si="8"/>
        <v>0</v>
      </c>
      <c r="BJ133" s="17" t="s">
        <v>85</v>
      </c>
      <c r="BK133" s="144">
        <f t="shared" si="9"/>
        <v>0</v>
      </c>
      <c r="BL133" s="17" t="s">
        <v>155</v>
      </c>
      <c r="BM133" s="143" t="s">
        <v>1651</v>
      </c>
    </row>
    <row r="134" spans="2:65" s="1" customFormat="1" ht="16.5" customHeight="1">
      <c r="B134" s="32"/>
      <c r="C134" s="132" t="s">
        <v>175</v>
      </c>
      <c r="D134" s="132" t="s">
        <v>137</v>
      </c>
      <c r="E134" s="133" t="s">
        <v>1652</v>
      </c>
      <c r="F134" s="134" t="s">
        <v>1653</v>
      </c>
      <c r="G134" s="135" t="s">
        <v>383</v>
      </c>
      <c r="H134" s="136">
        <v>24</v>
      </c>
      <c r="I134" s="137"/>
      <c r="J134" s="138">
        <f t="shared" si="0"/>
        <v>0</v>
      </c>
      <c r="K134" s="134" t="s">
        <v>1</v>
      </c>
      <c r="L134" s="32"/>
      <c r="M134" s="139" t="s">
        <v>1</v>
      </c>
      <c r="N134" s="140" t="s">
        <v>42</v>
      </c>
      <c r="P134" s="141">
        <f t="shared" si="1"/>
        <v>0</v>
      </c>
      <c r="Q134" s="141">
        <v>0</v>
      </c>
      <c r="R134" s="141">
        <f t="shared" si="2"/>
        <v>0</v>
      </c>
      <c r="S134" s="141">
        <v>0</v>
      </c>
      <c r="T134" s="142">
        <f t="shared" si="3"/>
        <v>0</v>
      </c>
      <c r="AR134" s="143" t="s">
        <v>155</v>
      </c>
      <c r="AT134" s="143" t="s">
        <v>137</v>
      </c>
      <c r="AU134" s="143" t="s">
        <v>87</v>
      </c>
      <c r="AY134" s="17" t="s">
        <v>134</v>
      </c>
      <c r="BE134" s="144">
        <f t="shared" si="4"/>
        <v>0</v>
      </c>
      <c r="BF134" s="144">
        <f t="shared" si="5"/>
        <v>0</v>
      </c>
      <c r="BG134" s="144">
        <f t="shared" si="6"/>
        <v>0</v>
      </c>
      <c r="BH134" s="144">
        <f t="shared" si="7"/>
        <v>0</v>
      </c>
      <c r="BI134" s="144">
        <f t="shared" si="8"/>
        <v>0</v>
      </c>
      <c r="BJ134" s="17" t="s">
        <v>85</v>
      </c>
      <c r="BK134" s="144">
        <f t="shared" si="9"/>
        <v>0</v>
      </c>
      <c r="BL134" s="17" t="s">
        <v>155</v>
      </c>
      <c r="BM134" s="143" t="s">
        <v>1654</v>
      </c>
    </row>
    <row r="135" spans="2:65" s="1" customFormat="1" ht="16.5" customHeight="1">
      <c r="B135" s="32"/>
      <c r="C135" s="132" t="s">
        <v>213</v>
      </c>
      <c r="D135" s="132" t="s">
        <v>137</v>
      </c>
      <c r="E135" s="133" t="s">
        <v>1655</v>
      </c>
      <c r="F135" s="134" t="s">
        <v>1656</v>
      </c>
      <c r="G135" s="135" t="s">
        <v>383</v>
      </c>
      <c r="H135" s="136">
        <v>18</v>
      </c>
      <c r="I135" s="137"/>
      <c r="J135" s="138">
        <f t="shared" si="0"/>
        <v>0</v>
      </c>
      <c r="K135" s="134" t="s">
        <v>1</v>
      </c>
      <c r="L135" s="32"/>
      <c r="M135" s="139" t="s">
        <v>1</v>
      </c>
      <c r="N135" s="140" t="s">
        <v>42</v>
      </c>
      <c r="P135" s="141">
        <f t="shared" si="1"/>
        <v>0</v>
      </c>
      <c r="Q135" s="141">
        <v>0</v>
      </c>
      <c r="R135" s="141">
        <f t="shared" si="2"/>
        <v>0</v>
      </c>
      <c r="S135" s="141">
        <v>0</v>
      </c>
      <c r="T135" s="142">
        <f t="shared" si="3"/>
        <v>0</v>
      </c>
      <c r="AR135" s="143" t="s">
        <v>155</v>
      </c>
      <c r="AT135" s="143" t="s">
        <v>137</v>
      </c>
      <c r="AU135" s="143" t="s">
        <v>87</v>
      </c>
      <c r="AY135" s="17" t="s">
        <v>134</v>
      </c>
      <c r="BE135" s="144">
        <f t="shared" si="4"/>
        <v>0</v>
      </c>
      <c r="BF135" s="144">
        <f t="shared" si="5"/>
        <v>0</v>
      </c>
      <c r="BG135" s="144">
        <f t="shared" si="6"/>
        <v>0</v>
      </c>
      <c r="BH135" s="144">
        <f t="shared" si="7"/>
        <v>0</v>
      </c>
      <c r="BI135" s="144">
        <f t="shared" si="8"/>
        <v>0</v>
      </c>
      <c r="BJ135" s="17" t="s">
        <v>85</v>
      </c>
      <c r="BK135" s="144">
        <f t="shared" si="9"/>
        <v>0</v>
      </c>
      <c r="BL135" s="17" t="s">
        <v>155</v>
      </c>
      <c r="BM135" s="143" t="s">
        <v>1657</v>
      </c>
    </row>
    <row r="136" spans="2:65" s="1" customFormat="1" ht="16.5" customHeight="1">
      <c r="B136" s="32"/>
      <c r="C136" s="132" t="s">
        <v>218</v>
      </c>
      <c r="D136" s="132" t="s">
        <v>137</v>
      </c>
      <c r="E136" s="133" t="s">
        <v>1658</v>
      </c>
      <c r="F136" s="134" t="s">
        <v>1659</v>
      </c>
      <c r="G136" s="135" t="s">
        <v>383</v>
      </c>
      <c r="H136" s="136">
        <v>8</v>
      </c>
      <c r="I136" s="137"/>
      <c r="J136" s="138">
        <f t="shared" si="0"/>
        <v>0</v>
      </c>
      <c r="K136" s="134" t="s">
        <v>1</v>
      </c>
      <c r="L136" s="32"/>
      <c r="M136" s="139" t="s">
        <v>1</v>
      </c>
      <c r="N136" s="140" t="s">
        <v>42</v>
      </c>
      <c r="P136" s="141">
        <f t="shared" si="1"/>
        <v>0</v>
      </c>
      <c r="Q136" s="141">
        <v>0</v>
      </c>
      <c r="R136" s="141">
        <f t="shared" si="2"/>
        <v>0</v>
      </c>
      <c r="S136" s="141">
        <v>0</v>
      </c>
      <c r="T136" s="142">
        <f t="shared" si="3"/>
        <v>0</v>
      </c>
      <c r="AR136" s="143" t="s">
        <v>155</v>
      </c>
      <c r="AT136" s="143" t="s">
        <v>137</v>
      </c>
      <c r="AU136" s="143" t="s">
        <v>87</v>
      </c>
      <c r="AY136" s="17" t="s">
        <v>134</v>
      </c>
      <c r="BE136" s="144">
        <f t="shared" si="4"/>
        <v>0</v>
      </c>
      <c r="BF136" s="144">
        <f t="shared" si="5"/>
        <v>0</v>
      </c>
      <c r="BG136" s="144">
        <f t="shared" si="6"/>
        <v>0</v>
      </c>
      <c r="BH136" s="144">
        <f t="shared" si="7"/>
        <v>0</v>
      </c>
      <c r="BI136" s="144">
        <f t="shared" si="8"/>
        <v>0</v>
      </c>
      <c r="BJ136" s="17" t="s">
        <v>85</v>
      </c>
      <c r="BK136" s="144">
        <f t="shared" si="9"/>
        <v>0</v>
      </c>
      <c r="BL136" s="17" t="s">
        <v>155</v>
      </c>
      <c r="BM136" s="143" t="s">
        <v>1660</v>
      </c>
    </row>
    <row r="137" spans="2:65" s="11" customFormat="1" ht="22.9" customHeight="1">
      <c r="B137" s="120"/>
      <c r="D137" s="121" t="s">
        <v>76</v>
      </c>
      <c r="E137" s="130" t="s">
        <v>1661</v>
      </c>
      <c r="F137" s="130" t="s">
        <v>1662</v>
      </c>
      <c r="I137" s="123"/>
      <c r="J137" s="131">
        <f>BK137</f>
        <v>0</v>
      </c>
      <c r="L137" s="120"/>
      <c r="M137" s="125"/>
      <c r="P137" s="126">
        <f>SUM(P138:P143)</f>
        <v>0</v>
      </c>
      <c r="R137" s="126">
        <f>SUM(R138:R143)</f>
        <v>1.67E-3</v>
      </c>
      <c r="T137" s="127">
        <f>SUM(T138:T143)</f>
        <v>0</v>
      </c>
      <c r="AR137" s="121" t="s">
        <v>87</v>
      </c>
      <c r="AT137" s="128" t="s">
        <v>76</v>
      </c>
      <c r="AU137" s="128" t="s">
        <v>85</v>
      </c>
      <c r="AY137" s="121" t="s">
        <v>134</v>
      </c>
      <c r="BK137" s="129">
        <f>SUM(BK138:BK143)</f>
        <v>0</v>
      </c>
    </row>
    <row r="138" spans="2:65" s="1" customFormat="1" ht="16.5" customHeight="1">
      <c r="B138" s="32"/>
      <c r="C138" s="132" t="s">
        <v>8</v>
      </c>
      <c r="D138" s="132" t="s">
        <v>137</v>
      </c>
      <c r="E138" s="133" t="s">
        <v>1663</v>
      </c>
      <c r="F138" s="134" t="s">
        <v>1438</v>
      </c>
      <c r="G138" s="135" t="s">
        <v>139</v>
      </c>
      <c r="H138" s="136">
        <v>1</v>
      </c>
      <c r="I138" s="137"/>
      <c r="J138" s="138">
        <f t="shared" ref="J138:J143" si="10">ROUND(I138*H138,2)</f>
        <v>0</v>
      </c>
      <c r="K138" s="134" t="s">
        <v>1</v>
      </c>
      <c r="L138" s="32"/>
      <c r="M138" s="139" t="s">
        <v>1</v>
      </c>
      <c r="N138" s="140" t="s">
        <v>42</v>
      </c>
      <c r="P138" s="141">
        <f t="shared" ref="P138:P143" si="11">O138*H138</f>
        <v>0</v>
      </c>
      <c r="Q138" s="141">
        <v>1.67E-3</v>
      </c>
      <c r="R138" s="141">
        <f t="shared" ref="R138:R143" si="12">Q138*H138</f>
        <v>1.67E-3</v>
      </c>
      <c r="S138" s="141">
        <v>0</v>
      </c>
      <c r="T138" s="142">
        <f t="shared" ref="T138:T143" si="13">S138*H138</f>
        <v>0</v>
      </c>
      <c r="AR138" s="143" t="s">
        <v>323</v>
      </c>
      <c r="AT138" s="143" t="s">
        <v>137</v>
      </c>
      <c r="AU138" s="143" t="s">
        <v>87</v>
      </c>
      <c r="AY138" s="17" t="s">
        <v>134</v>
      </c>
      <c r="BE138" s="144">
        <f t="shared" ref="BE138:BE143" si="14">IF(N138="základní",J138,0)</f>
        <v>0</v>
      </c>
      <c r="BF138" s="144">
        <f t="shared" ref="BF138:BF143" si="15">IF(N138="snížená",J138,0)</f>
        <v>0</v>
      </c>
      <c r="BG138" s="144">
        <f t="shared" ref="BG138:BG143" si="16">IF(N138="zákl. přenesená",J138,0)</f>
        <v>0</v>
      </c>
      <c r="BH138" s="144">
        <f t="shared" ref="BH138:BH143" si="17">IF(N138="sníž. přenesená",J138,0)</f>
        <v>0</v>
      </c>
      <c r="BI138" s="144">
        <f t="shared" ref="BI138:BI143" si="18">IF(N138="nulová",J138,0)</f>
        <v>0</v>
      </c>
      <c r="BJ138" s="17" t="s">
        <v>85</v>
      </c>
      <c r="BK138" s="144">
        <f t="shared" ref="BK138:BK143" si="19">ROUND(I138*H138,2)</f>
        <v>0</v>
      </c>
      <c r="BL138" s="17" t="s">
        <v>323</v>
      </c>
      <c r="BM138" s="143" t="s">
        <v>1664</v>
      </c>
    </row>
    <row r="139" spans="2:65" s="1" customFormat="1" ht="16.5" customHeight="1">
      <c r="B139" s="32"/>
      <c r="C139" s="174" t="s">
        <v>304</v>
      </c>
      <c r="D139" s="174" t="s">
        <v>420</v>
      </c>
      <c r="E139" s="175" t="s">
        <v>1665</v>
      </c>
      <c r="F139" s="176" t="s">
        <v>1666</v>
      </c>
      <c r="G139" s="177" t="s">
        <v>366</v>
      </c>
      <c r="H139" s="178">
        <v>1</v>
      </c>
      <c r="I139" s="179"/>
      <c r="J139" s="180">
        <f t="shared" si="10"/>
        <v>0</v>
      </c>
      <c r="K139" s="176" t="s">
        <v>1</v>
      </c>
      <c r="L139" s="181"/>
      <c r="M139" s="182" t="s">
        <v>1</v>
      </c>
      <c r="N139" s="183" t="s">
        <v>42</v>
      </c>
      <c r="P139" s="141">
        <f t="shared" si="11"/>
        <v>0</v>
      </c>
      <c r="Q139" s="141">
        <v>0</v>
      </c>
      <c r="R139" s="141">
        <f t="shared" si="12"/>
        <v>0</v>
      </c>
      <c r="S139" s="141">
        <v>0</v>
      </c>
      <c r="T139" s="142">
        <f t="shared" si="13"/>
        <v>0</v>
      </c>
      <c r="AR139" s="143" t="s">
        <v>204</v>
      </c>
      <c r="AT139" s="143" t="s">
        <v>420</v>
      </c>
      <c r="AU139" s="143" t="s">
        <v>87</v>
      </c>
      <c r="AY139" s="17" t="s">
        <v>134</v>
      </c>
      <c r="BE139" s="144">
        <f t="shared" si="14"/>
        <v>0</v>
      </c>
      <c r="BF139" s="144">
        <f t="shared" si="15"/>
        <v>0</v>
      </c>
      <c r="BG139" s="144">
        <f t="shared" si="16"/>
        <v>0</v>
      </c>
      <c r="BH139" s="144">
        <f t="shared" si="17"/>
        <v>0</v>
      </c>
      <c r="BI139" s="144">
        <f t="shared" si="18"/>
        <v>0</v>
      </c>
      <c r="BJ139" s="17" t="s">
        <v>85</v>
      </c>
      <c r="BK139" s="144">
        <f t="shared" si="19"/>
        <v>0</v>
      </c>
      <c r="BL139" s="17" t="s">
        <v>155</v>
      </c>
      <c r="BM139" s="143" t="s">
        <v>1667</v>
      </c>
    </row>
    <row r="140" spans="2:65" s="1" customFormat="1" ht="16.5" customHeight="1">
      <c r="B140" s="32"/>
      <c r="C140" s="174" t="s">
        <v>309</v>
      </c>
      <c r="D140" s="174" t="s">
        <v>420</v>
      </c>
      <c r="E140" s="175" t="s">
        <v>1668</v>
      </c>
      <c r="F140" s="176" t="s">
        <v>1669</v>
      </c>
      <c r="G140" s="177" t="s">
        <v>366</v>
      </c>
      <c r="H140" s="178">
        <v>1</v>
      </c>
      <c r="I140" s="179"/>
      <c r="J140" s="180">
        <f t="shared" si="10"/>
        <v>0</v>
      </c>
      <c r="K140" s="176" t="s">
        <v>1</v>
      </c>
      <c r="L140" s="181"/>
      <c r="M140" s="182" t="s">
        <v>1</v>
      </c>
      <c r="N140" s="183" t="s">
        <v>42</v>
      </c>
      <c r="P140" s="141">
        <f t="shared" si="11"/>
        <v>0</v>
      </c>
      <c r="Q140" s="141">
        <v>0</v>
      </c>
      <c r="R140" s="141">
        <f t="shared" si="12"/>
        <v>0</v>
      </c>
      <c r="S140" s="141">
        <v>0</v>
      </c>
      <c r="T140" s="142">
        <f t="shared" si="13"/>
        <v>0</v>
      </c>
      <c r="AR140" s="143" t="s">
        <v>204</v>
      </c>
      <c r="AT140" s="143" t="s">
        <v>420</v>
      </c>
      <c r="AU140" s="143" t="s">
        <v>87</v>
      </c>
      <c r="AY140" s="17" t="s">
        <v>134</v>
      </c>
      <c r="BE140" s="144">
        <f t="shared" si="14"/>
        <v>0</v>
      </c>
      <c r="BF140" s="144">
        <f t="shared" si="15"/>
        <v>0</v>
      </c>
      <c r="BG140" s="144">
        <f t="shared" si="16"/>
        <v>0</v>
      </c>
      <c r="BH140" s="144">
        <f t="shared" si="17"/>
        <v>0</v>
      </c>
      <c r="BI140" s="144">
        <f t="shared" si="18"/>
        <v>0</v>
      </c>
      <c r="BJ140" s="17" t="s">
        <v>85</v>
      </c>
      <c r="BK140" s="144">
        <f t="shared" si="19"/>
        <v>0</v>
      </c>
      <c r="BL140" s="17" t="s">
        <v>155</v>
      </c>
      <c r="BM140" s="143" t="s">
        <v>1670</v>
      </c>
    </row>
    <row r="141" spans="2:65" s="1" customFormat="1" ht="16.5" customHeight="1">
      <c r="B141" s="32"/>
      <c r="C141" s="174" t="s">
        <v>316</v>
      </c>
      <c r="D141" s="174" t="s">
        <v>420</v>
      </c>
      <c r="E141" s="175" t="s">
        <v>1671</v>
      </c>
      <c r="F141" s="176" t="s">
        <v>1672</v>
      </c>
      <c r="G141" s="177" t="s">
        <v>366</v>
      </c>
      <c r="H141" s="178">
        <v>2</v>
      </c>
      <c r="I141" s="179"/>
      <c r="J141" s="180">
        <f t="shared" si="10"/>
        <v>0</v>
      </c>
      <c r="K141" s="176" t="s">
        <v>1</v>
      </c>
      <c r="L141" s="181"/>
      <c r="M141" s="182" t="s">
        <v>1</v>
      </c>
      <c r="N141" s="183" t="s">
        <v>42</v>
      </c>
      <c r="P141" s="141">
        <f t="shared" si="11"/>
        <v>0</v>
      </c>
      <c r="Q141" s="141">
        <v>0</v>
      </c>
      <c r="R141" s="141">
        <f t="shared" si="12"/>
        <v>0</v>
      </c>
      <c r="S141" s="141">
        <v>0</v>
      </c>
      <c r="T141" s="142">
        <f t="shared" si="13"/>
        <v>0</v>
      </c>
      <c r="AR141" s="143" t="s">
        <v>204</v>
      </c>
      <c r="AT141" s="143" t="s">
        <v>420</v>
      </c>
      <c r="AU141" s="143" t="s">
        <v>87</v>
      </c>
      <c r="AY141" s="17" t="s">
        <v>134</v>
      </c>
      <c r="BE141" s="144">
        <f t="shared" si="14"/>
        <v>0</v>
      </c>
      <c r="BF141" s="144">
        <f t="shared" si="15"/>
        <v>0</v>
      </c>
      <c r="BG141" s="144">
        <f t="shared" si="16"/>
        <v>0</v>
      </c>
      <c r="BH141" s="144">
        <f t="shared" si="17"/>
        <v>0</v>
      </c>
      <c r="BI141" s="144">
        <f t="shared" si="18"/>
        <v>0</v>
      </c>
      <c r="BJ141" s="17" t="s">
        <v>85</v>
      </c>
      <c r="BK141" s="144">
        <f t="shared" si="19"/>
        <v>0</v>
      </c>
      <c r="BL141" s="17" t="s">
        <v>155</v>
      </c>
      <c r="BM141" s="143" t="s">
        <v>1673</v>
      </c>
    </row>
    <row r="142" spans="2:65" s="1" customFormat="1" ht="16.5" customHeight="1">
      <c r="B142" s="32"/>
      <c r="C142" s="174" t="s">
        <v>323</v>
      </c>
      <c r="D142" s="174" t="s">
        <v>420</v>
      </c>
      <c r="E142" s="175" t="s">
        <v>1674</v>
      </c>
      <c r="F142" s="176" t="s">
        <v>1675</v>
      </c>
      <c r="G142" s="177" t="s">
        <v>366</v>
      </c>
      <c r="H142" s="178">
        <v>14</v>
      </c>
      <c r="I142" s="179"/>
      <c r="J142" s="180">
        <f t="shared" si="10"/>
        <v>0</v>
      </c>
      <c r="K142" s="176" t="s">
        <v>1</v>
      </c>
      <c r="L142" s="181"/>
      <c r="M142" s="182" t="s">
        <v>1</v>
      </c>
      <c r="N142" s="183" t="s">
        <v>42</v>
      </c>
      <c r="P142" s="141">
        <f t="shared" si="11"/>
        <v>0</v>
      </c>
      <c r="Q142" s="141">
        <v>0</v>
      </c>
      <c r="R142" s="141">
        <f t="shared" si="12"/>
        <v>0</v>
      </c>
      <c r="S142" s="141">
        <v>0</v>
      </c>
      <c r="T142" s="142">
        <f t="shared" si="13"/>
        <v>0</v>
      </c>
      <c r="AR142" s="143" t="s">
        <v>204</v>
      </c>
      <c r="AT142" s="143" t="s">
        <v>420</v>
      </c>
      <c r="AU142" s="143" t="s">
        <v>87</v>
      </c>
      <c r="AY142" s="17" t="s">
        <v>134</v>
      </c>
      <c r="BE142" s="144">
        <f t="shared" si="14"/>
        <v>0</v>
      </c>
      <c r="BF142" s="144">
        <f t="shared" si="15"/>
        <v>0</v>
      </c>
      <c r="BG142" s="144">
        <f t="shared" si="16"/>
        <v>0</v>
      </c>
      <c r="BH142" s="144">
        <f t="shared" si="17"/>
        <v>0</v>
      </c>
      <c r="BI142" s="144">
        <f t="shared" si="18"/>
        <v>0</v>
      </c>
      <c r="BJ142" s="17" t="s">
        <v>85</v>
      </c>
      <c r="BK142" s="144">
        <f t="shared" si="19"/>
        <v>0</v>
      </c>
      <c r="BL142" s="17" t="s">
        <v>155</v>
      </c>
      <c r="BM142" s="143" t="s">
        <v>1676</v>
      </c>
    </row>
    <row r="143" spans="2:65" s="1" customFormat="1" ht="16.5" customHeight="1">
      <c r="B143" s="32"/>
      <c r="C143" s="174" t="s">
        <v>327</v>
      </c>
      <c r="D143" s="174" t="s">
        <v>420</v>
      </c>
      <c r="E143" s="175" t="s">
        <v>1677</v>
      </c>
      <c r="F143" s="176" t="s">
        <v>1678</v>
      </c>
      <c r="G143" s="177" t="s">
        <v>366</v>
      </c>
      <c r="H143" s="178">
        <v>1</v>
      </c>
      <c r="I143" s="179"/>
      <c r="J143" s="180">
        <f t="shared" si="10"/>
        <v>0</v>
      </c>
      <c r="K143" s="176" t="s">
        <v>1</v>
      </c>
      <c r="L143" s="181"/>
      <c r="M143" s="182" t="s">
        <v>1</v>
      </c>
      <c r="N143" s="183" t="s">
        <v>42</v>
      </c>
      <c r="P143" s="141">
        <f t="shared" si="11"/>
        <v>0</v>
      </c>
      <c r="Q143" s="141">
        <v>0</v>
      </c>
      <c r="R143" s="141">
        <f t="shared" si="12"/>
        <v>0</v>
      </c>
      <c r="S143" s="141">
        <v>0</v>
      </c>
      <c r="T143" s="142">
        <f t="shared" si="13"/>
        <v>0</v>
      </c>
      <c r="AR143" s="143" t="s">
        <v>204</v>
      </c>
      <c r="AT143" s="143" t="s">
        <v>420</v>
      </c>
      <c r="AU143" s="143" t="s">
        <v>87</v>
      </c>
      <c r="AY143" s="17" t="s">
        <v>134</v>
      </c>
      <c r="BE143" s="144">
        <f t="shared" si="14"/>
        <v>0</v>
      </c>
      <c r="BF143" s="144">
        <f t="shared" si="15"/>
        <v>0</v>
      </c>
      <c r="BG143" s="144">
        <f t="shared" si="16"/>
        <v>0</v>
      </c>
      <c r="BH143" s="144">
        <f t="shared" si="17"/>
        <v>0</v>
      </c>
      <c r="BI143" s="144">
        <f t="shared" si="18"/>
        <v>0</v>
      </c>
      <c r="BJ143" s="17" t="s">
        <v>85</v>
      </c>
      <c r="BK143" s="144">
        <f t="shared" si="19"/>
        <v>0</v>
      </c>
      <c r="BL143" s="17" t="s">
        <v>155</v>
      </c>
      <c r="BM143" s="143" t="s">
        <v>1679</v>
      </c>
    </row>
    <row r="144" spans="2:65" s="11" customFormat="1" ht="22.9" customHeight="1">
      <c r="B144" s="120"/>
      <c r="D144" s="121" t="s">
        <v>76</v>
      </c>
      <c r="E144" s="130" t="s">
        <v>1680</v>
      </c>
      <c r="F144" s="130" t="s">
        <v>1681</v>
      </c>
      <c r="I144" s="123"/>
      <c r="J144" s="131">
        <f>BK144</f>
        <v>0</v>
      </c>
      <c r="L144" s="120"/>
      <c r="M144" s="125"/>
      <c r="P144" s="126">
        <f>SUM(P145:P154)</f>
        <v>0</v>
      </c>
      <c r="R144" s="126">
        <f>SUM(R145:R154)</f>
        <v>0</v>
      </c>
      <c r="T144" s="127">
        <f>SUM(T145:T154)</f>
        <v>0</v>
      </c>
      <c r="AR144" s="121" t="s">
        <v>87</v>
      </c>
      <c r="AT144" s="128" t="s">
        <v>76</v>
      </c>
      <c r="AU144" s="128" t="s">
        <v>85</v>
      </c>
      <c r="AY144" s="121" t="s">
        <v>134</v>
      </c>
      <c r="BK144" s="129">
        <f>SUM(BK145:BK154)</f>
        <v>0</v>
      </c>
    </row>
    <row r="145" spans="2:65" s="1" customFormat="1" ht="16.5" customHeight="1">
      <c r="B145" s="32"/>
      <c r="C145" s="132" t="s">
        <v>333</v>
      </c>
      <c r="D145" s="132" t="s">
        <v>137</v>
      </c>
      <c r="E145" s="133" t="s">
        <v>1682</v>
      </c>
      <c r="F145" s="134" t="s">
        <v>1683</v>
      </c>
      <c r="G145" s="135" t="s">
        <v>366</v>
      </c>
      <c r="H145" s="136">
        <v>14</v>
      </c>
      <c r="I145" s="137"/>
      <c r="J145" s="138">
        <f t="shared" ref="J145:J154" si="20">ROUND(I145*H145,2)</f>
        <v>0</v>
      </c>
      <c r="K145" s="134" t="s">
        <v>1</v>
      </c>
      <c r="L145" s="32"/>
      <c r="M145" s="139" t="s">
        <v>1</v>
      </c>
      <c r="N145" s="140" t="s">
        <v>42</v>
      </c>
      <c r="P145" s="141">
        <f t="shared" ref="P145:P154" si="21">O145*H145</f>
        <v>0</v>
      </c>
      <c r="Q145" s="141">
        <v>0</v>
      </c>
      <c r="R145" s="141">
        <f t="shared" ref="R145:R154" si="22">Q145*H145</f>
        <v>0</v>
      </c>
      <c r="S145" s="141">
        <v>0</v>
      </c>
      <c r="T145" s="142">
        <f t="shared" ref="T145:T154" si="23">S145*H145</f>
        <v>0</v>
      </c>
      <c r="AR145" s="143" t="s">
        <v>323</v>
      </c>
      <c r="AT145" s="143" t="s">
        <v>137</v>
      </c>
      <c r="AU145" s="143" t="s">
        <v>87</v>
      </c>
      <c r="AY145" s="17" t="s">
        <v>134</v>
      </c>
      <c r="BE145" s="144">
        <f t="shared" ref="BE145:BE154" si="24">IF(N145="základní",J145,0)</f>
        <v>0</v>
      </c>
      <c r="BF145" s="144">
        <f t="shared" ref="BF145:BF154" si="25">IF(N145="snížená",J145,0)</f>
        <v>0</v>
      </c>
      <c r="BG145" s="144">
        <f t="shared" ref="BG145:BG154" si="26">IF(N145="zákl. přenesená",J145,0)</f>
        <v>0</v>
      </c>
      <c r="BH145" s="144">
        <f t="shared" ref="BH145:BH154" si="27">IF(N145="sníž. přenesená",J145,0)</f>
        <v>0</v>
      </c>
      <c r="BI145" s="144">
        <f t="shared" ref="BI145:BI154" si="28">IF(N145="nulová",J145,0)</f>
        <v>0</v>
      </c>
      <c r="BJ145" s="17" t="s">
        <v>85</v>
      </c>
      <c r="BK145" s="144">
        <f t="shared" ref="BK145:BK154" si="29">ROUND(I145*H145,2)</f>
        <v>0</v>
      </c>
      <c r="BL145" s="17" t="s">
        <v>323</v>
      </c>
      <c r="BM145" s="143" t="s">
        <v>1684</v>
      </c>
    </row>
    <row r="146" spans="2:65" s="1" customFormat="1" ht="21.75" customHeight="1">
      <c r="B146" s="32"/>
      <c r="C146" s="174" t="s">
        <v>337</v>
      </c>
      <c r="D146" s="174" t="s">
        <v>420</v>
      </c>
      <c r="E146" s="175" t="s">
        <v>1685</v>
      </c>
      <c r="F146" s="176" t="s">
        <v>1686</v>
      </c>
      <c r="G146" s="177" t="s">
        <v>366</v>
      </c>
      <c r="H146" s="178">
        <v>2</v>
      </c>
      <c r="I146" s="179"/>
      <c r="J146" s="180">
        <f t="shared" si="20"/>
        <v>0</v>
      </c>
      <c r="K146" s="176" t="s">
        <v>1</v>
      </c>
      <c r="L146" s="181"/>
      <c r="M146" s="182" t="s">
        <v>1</v>
      </c>
      <c r="N146" s="183" t="s">
        <v>42</v>
      </c>
      <c r="P146" s="141">
        <f t="shared" si="21"/>
        <v>0</v>
      </c>
      <c r="Q146" s="141">
        <v>0</v>
      </c>
      <c r="R146" s="141">
        <f t="shared" si="22"/>
        <v>0</v>
      </c>
      <c r="S146" s="141">
        <v>0</v>
      </c>
      <c r="T146" s="142">
        <f t="shared" si="23"/>
        <v>0</v>
      </c>
      <c r="AR146" s="143" t="s">
        <v>204</v>
      </c>
      <c r="AT146" s="143" t="s">
        <v>420</v>
      </c>
      <c r="AU146" s="143" t="s">
        <v>87</v>
      </c>
      <c r="AY146" s="17" t="s">
        <v>134</v>
      </c>
      <c r="BE146" s="144">
        <f t="shared" si="24"/>
        <v>0</v>
      </c>
      <c r="BF146" s="144">
        <f t="shared" si="25"/>
        <v>0</v>
      </c>
      <c r="BG146" s="144">
        <f t="shared" si="26"/>
        <v>0</v>
      </c>
      <c r="BH146" s="144">
        <f t="shared" si="27"/>
        <v>0</v>
      </c>
      <c r="BI146" s="144">
        <f t="shared" si="28"/>
        <v>0</v>
      </c>
      <c r="BJ146" s="17" t="s">
        <v>85</v>
      </c>
      <c r="BK146" s="144">
        <f t="shared" si="29"/>
        <v>0</v>
      </c>
      <c r="BL146" s="17" t="s">
        <v>155</v>
      </c>
      <c r="BM146" s="143" t="s">
        <v>1687</v>
      </c>
    </row>
    <row r="147" spans="2:65" s="1" customFormat="1" ht="21.75" customHeight="1">
      <c r="B147" s="32"/>
      <c r="C147" s="174" t="s">
        <v>344</v>
      </c>
      <c r="D147" s="174" t="s">
        <v>420</v>
      </c>
      <c r="E147" s="175" t="s">
        <v>1688</v>
      </c>
      <c r="F147" s="176" t="s">
        <v>1689</v>
      </c>
      <c r="G147" s="177" t="s">
        <v>366</v>
      </c>
      <c r="H147" s="178">
        <v>4</v>
      </c>
      <c r="I147" s="179"/>
      <c r="J147" s="180">
        <f t="shared" si="20"/>
        <v>0</v>
      </c>
      <c r="K147" s="176" t="s">
        <v>1</v>
      </c>
      <c r="L147" s="181"/>
      <c r="M147" s="182" t="s">
        <v>1</v>
      </c>
      <c r="N147" s="183" t="s">
        <v>42</v>
      </c>
      <c r="P147" s="141">
        <f t="shared" si="21"/>
        <v>0</v>
      </c>
      <c r="Q147" s="141">
        <v>0</v>
      </c>
      <c r="R147" s="141">
        <f t="shared" si="22"/>
        <v>0</v>
      </c>
      <c r="S147" s="141">
        <v>0</v>
      </c>
      <c r="T147" s="142">
        <f t="shared" si="23"/>
        <v>0</v>
      </c>
      <c r="AR147" s="143" t="s">
        <v>204</v>
      </c>
      <c r="AT147" s="143" t="s">
        <v>420</v>
      </c>
      <c r="AU147" s="143" t="s">
        <v>87</v>
      </c>
      <c r="AY147" s="17" t="s">
        <v>134</v>
      </c>
      <c r="BE147" s="144">
        <f t="shared" si="24"/>
        <v>0</v>
      </c>
      <c r="BF147" s="144">
        <f t="shared" si="25"/>
        <v>0</v>
      </c>
      <c r="BG147" s="144">
        <f t="shared" si="26"/>
        <v>0</v>
      </c>
      <c r="BH147" s="144">
        <f t="shared" si="27"/>
        <v>0</v>
      </c>
      <c r="BI147" s="144">
        <f t="shared" si="28"/>
        <v>0</v>
      </c>
      <c r="BJ147" s="17" t="s">
        <v>85</v>
      </c>
      <c r="BK147" s="144">
        <f t="shared" si="29"/>
        <v>0</v>
      </c>
      <c r="BL147" s="17" t="s">
        <v>155</v>
      </c>
      <c r="BM147" s="143" t="s">
        <v>1690</v>
      </c>
    </row>
    <row r="148" spans="2:65" s="1" customFormat="1" ht="21.75" customHeight="1">
      <c r="B148" s="32"/>
      <c r="C148" s="174" t="s">
        <v>7</v>
      </c>
      <c r="D148" s="174" t="s">
        <v>420</v>
      </c>
      <c r="E148" s="175" t="s">
        <v>1691</v>
      </c>
      <c r="F148" s="176" t="s">
        <v>1692</v>
      </c>
      <c r="G148" s="177" t="s">
        <v>366</v>
      </c>
      <c r="H148" s="178">
        <v>5</v>
      </c>
      <c r="I148" s="179"/>
      <c r="J148" s="180">
        <f t="shared" si="20"/>
        <v>0</v>
      </c>
      <c r="K148" s="176" t="s">
        <v>1</v>
      </c>
      <c r="L148" s="181"/>
      <c r="M148" s="182" t="s">
        <v>1</v>
      </c>
      <c r="N148" s="183" t="s">
        <v>42</v>
      </c>
      <c r="P148" s="141">
        <f t="shared" si="21"/>
        <v>0</v>
      </c>
      <c r="Q148" s="141">
        <v>0</v>
      </c>
      <c r="R148" s="141">
        <f t="shared" si="22"/>
        <v>0</v>
      </c>
      <c r="S148" s="141">
        <v>0</v>
      </c>
      <c r="T148" s="142">
        <f t="shared" si="23"/>
        <v>0</v>
      </c>
      <c r="AR148" s="143" t="s">
        <v>204</v>
      </c>
      <c r="AT148" s="143" t="s">
        <v>420</v>
      </c>
      <c r="AU148" s="143" t="s">
        <v>87</v>
      </c>
      <c r="AY148" s="17" t="s">
        <v>134</v>
      </c>
      <c r="BE148" s="144">
        <f t="shared" si="24"/>
        <v>0</v>
      </c>
      <c r="BF148" s="144">
        <f t="shared" si="25"/>
        <v>0</v>
      </c>
      <c r="BG148" s="144">
        <f t="shared" si="26"/>
        <v>0</v>
      </c>
      <c r="BH148" s="144">
        <f t="shared" si="27"/>
        <v>0</v>
      </c>
      <c r="BI148" s="144">
        <f t="shared" si="28"/>
        <v>0</v>
      </c>
      <c r="BJ148" s="17" t="s">
        <v>85</v>
      </c>
      <c r="BK148" s="144">
        <f t="shared" si="29"/>
        <v>0</v>
      </c>
      <c r="BL148" s="17" t="s">
        <v>155</v>
      </c>
      <c r="BM148" s="143" t="s">
        <v>1693</v>
      </c>
    </row>
    <row r="149" spans="2:65" s="1" customFormat="1" ht="21.75" customHeight="1">
      <c r="B149" s="32"/>
      <c r="C149" s="174" t="s">
        <v>357</v>
      </c>
      <c r="D149" s="174" t="s">
        <v>420</v>
      </c>
      <c r="E149" s="175" t="s">
        <v>1694</v>
      </c>
      <c r="F149" s="176" t="s">
        <v>1695</v>
      </c>
      <c r="G149" s="177" t="s">
        <v>366</v>
      </c>
      <c r="H149" s="178">
        <v>2</v>
      </c>
      <c r="I149" s="179"/>
      <c r="J149" s="180">
        <f t="shared" si="20"/>
        <v>0</v>
      </c>
      <c r="K149" s="176" t="s">
        <v>1</v>
      </c>
      <c r="L149" s="181"/>
      <c r="M149" s="182" t="s">
        <v>1</v>
      </c>
      <c r="N149" s="183" t="s">
        <v>42</v>
      </c>
      <c r="P149" s="141">
        <f t="shared" si="21"/>
        <v>0</v>
      </c>
      <c r="Q149" s="141">
        <v>0</v>
      </c>
      <c r="R149" s="141">
        <f t="shared" si="22"/>
        <v>0</v>
      </c>
      <c r="S149" s="141">
        <v>0</v>
      </c>
      <c r="T149" s="142">
        <f t="shared" si="23"/>
        <v>0</v>
      </c>
      <c r="AR149" s="143" t="s">
        <v>204</v>
      </c>
      <c r="AT149" s="143" t="s">
        <v>420</v>
      </c>
      <c r="AU149" s="143" t="s">
        <v>87</v>
      </c>
      <c r="AY149" s="17" t="s">
        <v>134</v>
      </c>
      <c r="BE149" s="144">
        <f t="shared" si="24"/>
        <v>0</v>
      </c>
      <c r="BF149" s="144">
        <f t="shared" si="25"/>
        <v>0</v>
      </c>
      <c r="BG149" s="144">
        <f t="shared" si="26"/>
        <v>0</v>
      </c>
      <c r="BH149" s="144">
        <f t="shared" si="27"/>
        <v>0</v>
      </c>
      <c r="BI149" s="144">
        <f t="shared" si="28"/>
        <v>0</v>
      </c>
      <c r="BJ149" s="17" t="s">
        <v>85</v>
      </c>
      <c r="BK149" s="144">
        <f t="shared" si="29"/>
        <v>0</v>
      </c>
      <c r="BL149" s="17" t="s">
        <v>155</v>
      </c>
      <c r="BM149" s="143" t="s">
        <v>1696</v>
      </c>
    </row>
    <row r="150" spans="2:65" s="1" customFormat="1" ht="21.75" customHeight="1">
      <c r="B150" s="32"/>
      <c r="C150" s="174" t="s">
        <v>363</v>
      </c>
      <c r="D150" s="174" t="s">
        <v>420</v>
      </c>
      <c r="E150" s="175" t="s">
        <v>1697</v>
      </c>
      <c r="F150" s="176" t="s">
        <v>1698</v>
      </c>
      <c r="G150" s="177" t="s">
        <v>366</v>
      </c>
      <c r="H150" s="178">
        <v>1</v>
      </c>
      <c r="I150" s="179"/>
      <c r="J150" s="180">
        <f t="shared" si="20"/>
        <v>0</v>
      </c>
      <c r="K150" s="176" t="s">
        <v>1</v>
      </c>
      <c r="L150" s="181"/>
      <c r="M150" s="182" t="s">
        <v>1</v>
      </c>
      <c r="N150" s="183" t="s">
        <v>42</v>
      </c>
      <c r="P150" s="141">
        <f t="shared" si="21"/>
        <v>0</v>
      </c>
      <c r="Q150" s="141">
        <v>0</v>
      </c>
      <c r="R150" s="141">
        <f t="shared" si="22"/>
        <v>0</v>
      </c>
      <c r="S150" s="141">
        <v>0</v>
      </c>
      <c r="T150" s="142">
        <f t="shared" si="23"/>
        <v>0</v>
      </c>
      <c r="AR150" s="143" t="s">
        <v>204</v>
      </c>
      <c r="AT150" s="143" t="s">
        <v>420</v>
      </c>
      <c r="AU150" s="143" t="s">
        <v>87</v>
      </c>
      <c r="AY150" s="17" t="s">
        <v>134</v>
      </c>
      <c r="BE150" s="144">
        <f t="shared" si="24"/>
        <v>0</v>
      </c>
      <c r="BF150" s="144">
        <f t="shared" si="25"/>
        <v>0</v>
      </c>
      <c r="BG150" s="144">
        <f t="shared" si="26"/>
        <v>0</v>
      </c>
      <c r="BH150" s="144">
        <f t="shared" si="27"/>
        <v>0</v>
      </c>
      <c r="BI150" s="144">
        <f t="shared" si="28"/>
        <v>0</v>
      </c>
      <c r="BJ150" s="17" t="s">
        <v>85</v>
      </c>
      <c r="BK150" s="144">
        <f t="shared" si="29"/>
        <v>0</v>
      </c>
      <c r="BL150" s="17" t="s">
        <v>155</v>
      </c>
      <c r="BM150" s="143" t="s">
        <v>1699</v>
      </c>
    </row>
    <row r="151" spans="2:65" s="1" customFormat="1" ht="16.5" customHeight="1">
      <c r="B151" s="32"/>
      <c r="C151" s="132" t="s">
        <v>368</v>
      </c>
      <c r="D151" s="132" t="s">
        <v>137</v>
      </c>
      <c r="E151" s="133" t="s">
        <v>1700</v>
      </c>
      <c r="F151" s="134" t="s">
        <v>1701</v>
      </c>
      <c r="G151" s="135" t="s">
        <v>366</v>
      </c>
      <c r="H151" s="136">
        <v>1</v>
      </c>
      <c r="I151" s="137"/>
      <c r="J151" s="138">
        <f t="shared" si="20"/>
        <v>0</v>
      </c>
      <c r="K151" s="134" t="s">
        <v>1</v>
      </c>
      <c r="L151" s="32"/>
      <c r="M151" s="139" t="s">
        <v>1</v>
      </c>
      <c r="N151" s="140" t="s">
        <v>42</v>
      </c>
      <c r="P151" s="141">
        <f t="shared" si="21"/>
        <v>0</v>
      </c>
      <c r="Q151" s="141">
        <v>0</v>
      </c>
      <c r="R151" s="141">
        <f t="shared" si="22"/>
        <v>0</v>
      </c>
      <c r="S151" s="141">
        <v>0</v>
      </c>
      <c r="T151" s="142">
        <f t="shared" si="23"/>
        <v>0</v>
      </c>
      <c r="AR151" s="143" t="s">
        <v>323</v>
      </c>
      <c r="AT151" s="143" t="s">
        <v>137</v>
      </c>
      <c r="AU151" s="143" t="s">
        <v>87</v>
      </c>
      <c r="AY151" s="17" t="s">
        <v>134</v>
      </c>
      <c r="BE151" s="144">
        <f t="shared" si="24"/>
        <v>0</v>
      </c>
      <c r="BF151" s="144">
        <f t="shared" si="25"/>
        <v>0</v>
      </c>
      <c r="BG151" s="144">
        <f t="shared" si="26"/>
        <v>0</v>
      </c>
      <c r="BH151" s="144">
        <f t="shared" si="27"/>
        <v>0</v>
      </c>
      <c r="BI151" s="144">
        <f t="shared" si="28"/>
        <v>0</v>
      </c>
      <c r="BJ151" s="17" t="s">
        <v>85</v>
      </c>
      <c r="BK151" s="144">
        <f t="shared" si="29"/>
        <v>0</v>
      </c>
      <c r="BL151" s="17" t="s">
        <v>323</v>
      </c>
      <c r="BM151" s="143" t="s">
        <v>1702</v>
      </c>
    </row>
    <row r="152" spans="2:65" s="1" customFormat="1" ht="16.5" customHeight="1">
      <c r="B152" s="32"/>
      <c r="C152" s="174" t="s">
        <v>372</v>
      </c>
      <c r="D152" s="174" t="s">
        <v>420</v>
      </c>
      <c r="E152" s="175" t="s">
        <v>1703</v>
      </c>
      <c r="F152" s="176" t="s">
        <v>1704</v>
      </c>
      <c r="G152" s="177" t="s">
        <v>366</v>
      </c>
      <c r="H152" s="178">
        <v>1</v>
      </c>
      <c r="I152" s="179"/>
      <c r="J152" s="180">
        <f t="shared" si="20"/>
        <v>0</v>
      </c>
      <c r="K152" s="176" t="s">
        <v>1</v>
      </c>
      <c r="L152" s="181"/>
      <c r="M152" s="182" t="s">
        <v>1</v>
      </c>
      <c r="N152" s="183" t="s">
        <v>42</v>
      </c>
      <c r="P152" s="141">
        <f t="shared" si="21"/>
        <v>0</v>
      </c>
      <c r="Q152" s="141">
        <v>0</v>
      </c>
      <c r="R152" s="141">
        <f t="shared" si="22"/>
        <v>0</v>
      </c>
      <c r="S152" s="141">
        <v>0</v>
      </c>
      <c r="T152" s="142">
        <f t="shared" si="23"/>
        <v>0</v>
      </c>
      <c r="AR152" s="143" t="s">
        <v>204</v>
      </c>
      <c r="AT152" s="143" t="s">
        <v>420</v>
      </c>
      <c r="AU152" s="143" t="s">
        <v>87</v>
      </c>
      <c r="AY152" s="17" t="s">
        <v>134</v>
      </c>
      <c r="BE152" s="144">
        <f t="shared" si="24"/>
        <v>0</v>
      </c>
      <c r="BF152" s="144">
        <f t="shared" si="25"/>
        <v>0</v>
      </c>
      <c r="BG152" s="144">
        <f t="shared" si="26"/>
        <v>0</v>
      </c>
      <c r="BH152" s="144">
        <f t="shared" si="27"/>
        <v>0</v>
      </c>
      <c r="BI152" s="144">
        <f t="shared" si="28"/>
        <v>0</v>
      </c>
      <c r="BJ152" s="17" t="s">
        <v>85</v>
      </c>
      <c r="BK152" s="144">
        <f t="shared" si="29"/>
        <v>0</v>
      </c>
      <c r="BL152" s="17" t="s">
        <v>155</v>
      </c>
      <c r="BM152" s="143" t="s">
        <v>1705</v>
      </c>
    </row>
    <row r="153" spans="2:65" s="1" customFormat="1" ht="16.5" customHeight="1">
      <c r="B153" s="32"/>
      <c r="C153" s="132" t="s">
        <v>376</v>
      </c>
      <c r="D153" s="132" t="s">
        <v>137</v>
      </c>
      <c r="E153" s="133" t="s">
        <v>1706</v>
      </c>
      <c r="F153" s="134" t="s">
        <v>1707</v>
      </c>
      <c r="G153" s="135" t="s">
        <v>366</v>
      </c>
      <c r="H153" s="136">
        <v>2</v>
      </c>
      <c r="I153" s="137"/>
      <c r="J153" s="138">
        <f t="shared" si="20"/>
        <v>0</v>
      </c>
      <c r="K153" s="134" t="s">
        <v>1</v>
      </c>
      <c r="L153" s="32"/>
      <c r="M153" s="139" t="s">
        <v>1</v>
      </c>
      <c r="N153" s="140" t="s">
        <v>42</v>
      </c>
      <c r="P153" s="141">
        <f t="shared" si="21"/>
        <v>0</v>
      </c>
      <c r="Q153" s="141">
        <v>0</v>
      </c>
      <c r="R153" s="141">
        <f t="shared" si="22"/>
        <v>0</v>
      </c>
      <c r="S153" s="141">
        <v>0</v>
      </c>
      <c r="T153" s="142">
        <f t="shared" si="23"/>
        <v>0</v>
      </c>
      <c r="AR153" s="143" t="s">
        <v>323</v>
      </c>
      <c r="AT153" s="143" t="s">
        <v>137</v>
      </c>
      <c r="AU153" s="143" t="s">
        <v>87</v>
      </c>
      <c r="AY153" s="17" t="s">
        <v>134</v>
      </c>
      <c r="BE153" s="144">
        <f t="shared" si="24"/>
        <v>0</v>
      </c>
      <c r="BF153" s="144">
        <f t="shared" si="25"/>
        <v>0</v>
      </c>
      <c r="BG153" s="144">
        <f t="shared" si="26"/>
        <v>0</v>
      </c>
      <c r="BH153" s="144">
        <f t="shared" si="27"/>
        <v>0</v>
      </c>
      <c r="BI153" s="144">
        <f t="shared" si="28"/>
        <v>0</v>
      </c>
      <c r="BJ153" s="17" t="s">
        <v>85</v>
      </c>
      <c r="BK153" s="144">
        <f t="shared" si="29"/>
        <v>0</v>
      </c>
      <c r="BL153" s="17" t="s">
        <v>323</v>
      </c>
      <c r="BM153" s="143" t="s">
        <v>1708</v>
      </c>
    </row>
    <row r="154" spans="2:65" s="1" customFormat="1" ht="16.5" customHeight="1">
      <c r="B154" s="32"/>
      <c r="C154" s="174" t="s">
        <v>380</v>
      </c>
      <c r="D154" s="174" t="s">
        <v>420</v>
      </c>
      <c r="E154" s="175" t="s">
        <v>1709</v>
      </c>
      <c r="F154" s="176" t="s">
        <v>1710</v>
      </c>
      <c r="G154" s="177" t="s">
        <v>366</v>
      </c>
      <c r="H154" s="178">
        <v>2</v>
      </c>
      <c r="I154" s="179"/>
      <c r="J154" s="180">
        <f t="shared" si="20"/>
        <v>0</v>
      </c>
      <c r="K154" s="176" t="s">
        <v>1</v>
      </c>
      <c r="L154" s="181"/>
      <c r="M154" s="182" t="s">
        <v>1</v>
      </c>
      <c r="N154" s="183" t="s">
        <v>42</v>
      </c>
      <c r="P154" s="141">
        <f t="shared" si="21"/>
        <v>0</v>
      </c>
      <c r="Q154" s="141">
        <v>0</v>
      </c>
      <c r="R154" s="141">
        <f t="shared" si="22"/>
        <v>0</v>
      </c>
      <c r="S154" s="141">
        <v>0</v>
      </c>
      <c r="T154" s="142">
        <f t="shared" si="23"/>
        <v>0</v>
      </c>
      <c r="AR154" s="143" t="s">
        <v>204</v>
      </c>
      <c r="AT154" s="143" t="s">
        <v>420</v>
      </c>
      <c r="AU154" s="143" t="s">
        <v>87</v>
      </c>
      <c r="AY154" s="17" t="s">
        <v>134</v>
      </c>
      <c r="BE154" s="144">
        <f t="shared" si="24"/>
        <v>0</v>
      </c>
      <c r="BF154" s="144">
        <f t="shared" si="25"/>
        <v>0</v>
      </c>
      <c r="BG154" s="144">
        <f t="shared" si="26"/>
        <v>0</v>
      </c>
      <c r="BH154" s="144">
        <f t="shared" si="27"/>
        <v>0</v>
      </c>
      <c r="BI154" s="144">
        <f t="shared" si="28"/>
        <v>0</v>
      </c>
      <c r="BJ154" s="17" t="s">
        <v>85</v>
      </c>
      <c r="BK154" s="144">
        <f t="shared" si="29"/>
        <v>0</v>
      </c>
      <c r="BL154" s="17" t="s">
        <v>155</v>
      </c>
      <c r="BM154" s="143" t="s">
        <v>1711</v>
      </c>
    </row>
    <row r="155" spans="2:65" s="11" customFormat="1" ht="22.9" customHeight="1">
      <c r="B155" s="120"/>
      <c r="D155" s="121" t="s">
        <v>76</v>
      </c>
      <c r="E155" s="130" t="s">
        <v>1712</v>
      </c>
      <c r="F155" s="130" t="s">
        <v>1713</v>
      </c>
      <c r="I155" s="123"/>
      <c r="J155" s="131">
        <f>BK155</f>
        <v>0</v>
      </c>
      <c r="L155" s="120"/>
      <c r="M155" s="125"/>
      <c r="P155" s="126">
        <f>SUM(P156:P158)</f>
        <v>0</v>
      </c>
      <c r="R155" s="126">
        <f>SUM(R156:R158)</f>
        <v>0</v>
      </c>
      <c r="T155" s="127">
        <f>SUM(T156:T158)</f>
        <v>0</v>
      </c>
      <c r="AR155" s="121" t="s">
        <v>87</v>
      </c>
      <c r="AT155" s="128" t="s">
        <v>76</v>
      </c>
      <c r="AU155" s="128" t="s">
        <v>85</v>
      </c>
      <c r="AY155" s="121" t="s">
        <v>134</v>
      </c>
      <c r="BK155" s="129">
        <f>SUM(BK156:BK158)</f>
        <v>0</v>
      </c>
    </row>
    <row r="156" spans="2:65" s="1" customFormat="1" ht="16.5" customHeight="1">
      <c r="B156" s="32"/>
      <c r="C156" s="132" t="s">
        <v>386</v>
      </c>
      <c r="D156" s="132" t="s">
        <v>137</v>
      </c>
      <c r="E156" s="133" t="s">
        <v>1714</v>
      </c>
      <c r="F156" s="134" t="s">
        <v>1715</v>
      </c>
      <c r="G156" s="135" t="s">
        <v>139</v>
      </c>
      <c r="H156" s="136">
        <v>1</v>
      </c>
      <c r="I156" s="137"/>
      <c r="J156" s="138">
        <f>ROUND(I156*H156,2)</f>
        <v>0</v>
      </c>
      <c r="K156" s="134" t="s">
        <v>1</v>
      </c>
      <c r="L156" s="32"/>
      <c r="M156" s="139" t="s">
        <v>1</v>
      </c>
      <c r="N156" s="140" t="s">
        <v>42</v>
      </c>
      <c r="P156" s="141">
        <f>O156*H156</f>
        <v>0</v>
      </c>
      <c r="Q156" s="141">
        <v>0</v>
      </c>
      <c r="R156" s="141">
        <f>Q156*H156</f>
        <v>0</v>
      </c>
      <c r="S156" s="141">
        <v>0</v>
      </c>
      <c r="T156" s="142">
        <f>S156*H156</f>
        <v>0</v>
      </c>
      <c r="AR156" s="143" t="s">
        <v>323</v>
      </c>
      <c r="AT156" s="143" t="s">
        <v>137</v>
      </c>
      <c r="AU156" s="143" t="s">
        <v>87</v>
      </c>
      <c r="AY156" s="17" t="s">
        <v>134</v>
      </c>
      <c r="BE156" s="144">
        <f>IF(N156="základní",J156,0)</f>
        <v>0</v>
      </c>
      <c r="BF156" s="144">
        <f>IF(N156="snížená",J156,0)</f>
        <v>0</v>
      </c>
      <c r="BG156" s="144">
        <f>IF(N156="zákl. přenesená",J156,0)</f>
        <v>0</v>
      </c>
      <c r="BH156" s="144">
        <f>IF(N156="sníž. přenesená",J156,0)</f>
        <v>0</v>
      </c>
      <c r="BI156" s="144">
        <f>IF(N156="nulová",J156,0)</f>
        <v>0</v>
      </c>
      <c r="BJ156" s="17" t="s">
        <v>85</v>
      </c>
      <c r="BK156" s="144">
        <f>ROUND(I156*H156,2)</f>
        <v>0</v>
      </c>
      <c r="BL156" s="17" t="s">
        <v>323</v>
      </c>
      <c r="BM156" s="143" t="s">
        <v>1716</v>
      </c>
    </row>
    <row r="157" spans="2:65" s="1" customFormat="1" ht="16.5" customHeight="1">
      <c r="B157" s="32"/>
      <c r="C157" s="132" t="s">
        <v>391</v>
      </c>
      <c r="D157" s="132" t="s">
        <v>137</v>
      </c>
      <c r="E157" s="133" t="s">
        <v>1717</v>
      </c>
      <c r="F157" s="134" t="s">
        <v>1614</v>
      </c>
      <c r="G157" s="135" t="s">
        <v>139</v>
      </c>
      <c r="H157" s="136">
        <v>1</v>
      </c>
      <c r="I157" s="137"/>
      <c r="J157" s="138">
        <f>ROUND(I157*H157,2)</f>
        <v>0</v>
      </c>
      <c r="K157" s="134" t="s">
        <v>1</v>
      </c>
      <c r="L157" s="32"/>
      <c r="M157" s="139" t="s">
        <v>1</v>
      </c>
      <c r="N157" s="140" t="s">
        <v>42</v>
      </c>
      <c r="P157" s="141">
        <f>O157*H157</f>
        <v>0</v>
      </c>
      <c r="Q157" s="141">
        <v>0</v>
      </c>
      <c r="R157" s="141">
        <f>Q157*H157</f>
        <v>0</v>
      </c>
      <c r="S157" s="141">
        <v>0</v>
      </c>
      <c r="T157" s="142">
        <f>S157*H157</f>
        <v>0</v>
      </c>
      <c r="AR157" s="143" t="s">
        <v>323</v>
      </c>
      <c r="AT157" s="143" t="s">
        <v>137</v>
      </c>
      <c r="AU157" s="143" t="s">
        <v>87</v>
      </c>
      <c r="AY157" s="17" t="s">
        <v>134</v>
      </c>
      <c r="BE157" s="144">
        <f>IF(N157="základní",J157,0)</f>
        <v>0</v>
      </c>
      <c r="BF157" s="144">
        <f>IF(N157="snížená",J157,0)</f>
        <v>0</v>
      </c>
      <c r="BG157" s="144">
        <f>IF(N157="zákl. přenesená",J157,0)</f>
        <v>0</v>
      </c>
      <c r="BH157" s="144">
        <f>IF(N157="sníž. přenesená",J157,0)</f>
        <v>0</v>
      </c>
      <c r="BI157" s="144">
        <f>IF(N157="nulová",J157,0)</f>
        <v>0</v>
      </c>
      <c r="BJ157" s="17" t="s">
        <v>85</v>
      </c>
      <c r="BK157" s="144">
        <f>ROUND(I157*H157,2)</f>
        <v>0</v>
      </c>
      <c r="BL157" s="17" t="s">
        <v>323</v>
      </c>
      <c r="BM157" s="143" t="s">
        <v>1718</v>
      </c>
    </row>
    <row r="158" spans="2:65" s="1" customFormat="1" ht="16.5" customHeight="1">
      <c r="B158" s="32"/>
      <c r="C158" s="132" t="s">
        <v>397</v>
      </c>
      <c r="D158" s="132" t="s">
        <v>137</v>
      </c>
      <c r="E158" s="133" t="s">
        <v>1719</v>
      </c>
      <c r="F158" s="134" t="s">
        <v>649</v>
      </c>
      <c r="G158" s="135" t="s">
        <v>139</v>
      </c>
      <c r="H158" s="136">
        <v>1</v>
      </c>
      <c r="I158" s="137"/>
      <c r="J158" s="138">
        <f>ROUND(I158*H158,2)</f>
        <v>0</v>
      </c>
      <c r="K158" s="134" t="s">
        <v>1</v>
      </c>
      <c r="L158" s="32"/>
      <c r="M158" s="149" t="s">
        <v>1</v>
      </c>
      <c r="N158" s="150" t="s">
        <v>42</v>
      </c>
      <c r="O158" s="151"/>
      <c r="P158" s="152">
        <f>O158*H158</f>
        <v>0</v>
      </c>
      <c r="Q158" s="152">
        <v>0</v>
      </c>
      <c r="R158" s="152">
        <f>Q158*H158</f>
        <v>0</v>
      </c>
      <c r="S158" s="152">
        <v>0</v>
      </c>
      <c r="T158" s="153">
        <f>S158*H158</f>
        <v>0</v>
      </c>
      <c r="AR158" s="143" t="s">
        <v>323</v>
      </c>
      <c r="AT158" s="143" t="s">
        <v>137</v>
      </c>
      <c r="AU158" s="143" t="s">
        <v>87</v>
      </c>
      <c r="AY158" s="17" t="s">
        <v>134</v>
      </c>
      <c r="BE158" s="144">
        <f>IF(N158="základní",J158,0)</f>
        <v>0</v>
      </c>
      <c r="BF158" s="144">
        <f>IF(N158="snížená",J158,0)</f>
        <v>0</v>
      </c>
      <c r="BG158" s="144">
        <f>IF(N158="zákl. přenesená",J158,0)</f>
        <v>0</v>
      </c>
      <c r="BH158" s="144">
        <f>IF(N158="sníž. přenesená",J158,0)</f>
        <v>0</v>
      </c>
      <c r="BI158" s="144">
        <f>IF(N158="nulová",J158,0)</f>
        <v>0</v>
      </c>
      <c r="BJ158" s="17" t="s">
        <v>85</v>
      </c>
      <c r="BK158" s="144">
        <f>ROUND(I158*H158,2)</f>
        <v>0</v>
      </c>
      <c r="BL158" s="17" t="s">
        <v>323</v>
      </c>
      <c r="BM158" s="143" t="s">
        <v>1720</v>
      </c>
    </row>
    <row r="159" spans="2:65" s="1" customFormat="1" ht="6.95" customHeight="1">
      <c r="B159" s="44"/>
      <c r="C159" s="45"/>
      <c r="D159" s="45"/>
      <c r="E159" s="45"/>
      <c r="F159" s="45"/>
      <c r="G159" s="45"/>
      <c r="H159" s="45"/>
      <c r="I159" s="45"/>
      <c r="J159" s="45"/>
      <c r="K159" s="45"/>
      <c r="L159" s="32"/>
    </row>
  </sheetData>
  <sheetProtection algorithmName="SHA-512" hashValue="HkgdTuvkhR19ahPJ8cdGApYskn+OgLLHMn64uDxd27hKh3KnQ4YjpgiWfkXj3j+i+SS+HKZ5Uo7ZY04HUxHQ9Q==" saltValue="ZpRYyLqXUaMJBWw7jjzRynW2Zoe0iCIvL9CP3aGotxGtOSjSmeTjl9pMk5CS6j+SSDtESze9UMDD4TVRFU6DXg==" spinCount="100000" sheet="1" objects="1" scenarios="1" formatColumns="0" formatRows="0" autoFilter="0"/>
  <autoFilter ref="C121:K158" xr:uid="{00000000-0009-0000-0000-000005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4" fitToHeight="100" orientation="landscape" blackAndWhite="1" r:id="rId1"/>
  <headerFooter>
    <oddFooter>&amp;CStrana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43"/>
  <sheetViews>
    <sheetView showGridLines="0" view="pageBreakPreview" topLeftCell="A123" zoomScaleNormal="100" zoomScaleSheetLayoutView="10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7" t="s">
        <v>102</v>
      </c>
    </row>
    <row r="3" spans="2:46" ht="6.95" hidden="1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</row>
    <row r="4" spans="2:46" ht="24.95" hidden="1" customHeight="1">
      <c r="B4" s="20"/>
      <c r="D4" s="21" t="s">
        <v>106</v>
      </c>
      <c r="L4" s="20"/>
      <c r="M4" s="88" t="s">
        <v>10</v>
      </c>
      <c r="AT4" s="17" t="s">
        <v>4</v>
      </c>
    </row>
    <row r="5" spans="2:46" ht="6.95" hidden="1" customHeight="1">
      <c r="B5" s="20"/>
      <c r="L5" s="20"/>
    </row>
    <row r="6" spans="2:46" ht="12" hidden="1" customHeight="1">
      <c r="B6" s="20"/>
      <c r="D6" s="27" t="s">
        <v>16</v>
      </c>
      <c r="L6" s="20"/>
    </row>
    <row r="7" spans="2:46" ht="16.5" hidden="1" customHeight="1">
      <c r="B7" s="20"/>
      <c r="E7" s="230" t="str">
        <f>'Rekapitulace stavby'!K6</f>
        <v>ŠATNY FOTBALOVÉHO KLUBU S HYGIENICKÝM ZÁZEMÍM PRO DIVÁKY V OBCI HULICE</v>
      </c>
      <c r="F7" s="231"/>
      <c r="G7" s="231"/>
      <c r="H7" s="231"/>
      <c r="L7" s="20"/>
    </row>
    <row r="8" spans="2:46" s="1" customFormat="1" ht="12" hidden="1" customHeight="1">
      <c r="B8" s="32"/>
      <c r="D8" s="27" t="s">
        <v>107</v>
      </c>
      <c r="L8" s="32"/>
    </row>
    <row r="9" spans="2:46" s="1" customFormat="1" ht="16.5" hidden="1" customHeight="1">
      <c r="B9" s="32"/>
      <c r="E9" s="192" t="s">
        <v>1721</v>
      </c>
      <c r="F9" s="232"/>
      <c r="G9" s="232"/>
      <c r="H9" s="232"/>
      <c r="L9" s="32"/>
    </row>
    <row r="10" spans="2:46" s="1" customFormat="1" ht="11.25" hidden="1">
      <c r="B10" s="32"/>
      <c r="L10" s="32"/>
    </row>
    <row r="11" spans="2:46" s="1" customFormat="1" ht="12" hidden="1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hidden="1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20. 5. 2024</v>
      </c>
      <c r="L12" s="32"/>
    </row>
    <row r="13" spans="2:46" s="1" customFormat="1" ht="10.9" hidden="1" customHeight="1">
      <c r="B13" s="32"/>
      <c r="L13" s="32"/>
    </row>
    <row r="14" spans="2:46" s="1" customFormat="1" ht="12" hidden="1" customHeight="1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hidden="1" customHeight="1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5" hidden="1" customHeight="1">
      <c r="B16" s="32"/>
      <c r="L16" s="32"/>
    </row>
    <row r="17" spans="2:12" s="1" customFormat="1" ht="12" hidden="1" customHeight="1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hidden="1" customHeight="1">
      <c r="B18" s="32"/>
      <c r="E18" s="233" t="str">
        <f>'Rekapitulace stavby'!E14</f>
        <v>Vyplň údaj</v>
      </c>
      <c r="F18" s="214"/>
      <c r="G18" s="214"/>
      <c r="H18" s="214"/>
      <c r="I18" s="27" t="s">
        <v>27</v>
      </c>
      <c r="J18" s="28" t="str">
        <f>'Rekapitulace stavby'!AN14</f>
        <v>Vyplň údaj</v>
      </c>
      <c r="L18" s="32"/>
    </row>
    <row r="19" spans="2:12" s="1" customFormat="1" ht="6.95" hidden="1" customHeight="1">
      <c r="B19" s="32"/>
      <c r="L19" s="32"/>
    </row>
    <row r="20" spans="2:12" s="1" customFormat="1" ht="12" hidden="1" customHeight="1">
      <c r="B20" s="32"/>
      <c r="D20" s="27" t="s">
        <v>30</v>
      </c>
      <c r="I20" s="27" t="s">
        <v>25</v>
      </c>
      <c r="J20" s="25" t="s">
        <v>1</v>
      </c>
      <c r="L20" s="32"/>
    </row>
    <row r="21" spans="2:12" s="1" customFormat="1" ht="18" hidden="1" customHeight="1">
      <c r="B21" s="32"/>
      <c r="E21" s="25" t="s">
        <v>31</v>
      </c>
      <c r="I21" s="27" t="s">
        <v>27</v>
      </c>
      <c r="J21" s="25" t="s">
        <v>1</v>
      </c>
      <c r="L21" s="32"/>
    </row>
    <row r="22" spans="2:12" s="1" customFormat="1" ht="6.95" hidden="1" customHeight="1">
      <c r="B22" s="32"/>
      <c r="L22" s="32"/>
    </row>
    <row r="23" spans="2:12" s="1" customFormat="1" ht="12" hidden="1" customHeight="1">
      <c r="B23" s="32"/>
      <c r="D23" s="27" t="s">
        <v>33</v>
      </c>
      <c r="I23" s="27" t="s">
        <v>25</v>
      </c>
      <c r="J23" s="25" t="s">
        <v>1</v>
      </c>
      <c r="L23" s="32"/>
    </row>
    <row r="24" spans="2:12" s="1" customFormat="1" ht="18" hidden="1" customHeight="1">
      <c r="B24" s="32"/>
      <c r="E24" s="25" t="s">
        <v>34</v>
      </c>
      <c r="I24" s="27" t="s">
        <v>27</v>
      </c>
      <c r="J24" s="25" t="s">
        <v>1</v>
      </c>
      <c r="L24" s="32"/>
    </row>
    <row r="25" spans="2:12" s="1" customFormat="1" ht="6.95" hidden="1" customHeight="1">
      <c r="B25" s="32"/>
      <c r="L25" s="32"/>
    </row>
    <row r="26" spans="2:12" s="1" customFormat="1" ht="12" hidden="1" customHeight="1">
      <c r="B26" s="32"/>
      <c r="D26" s="27" t="s">
        <v>35</v>
      </c>
      <c r="L26" s="32"/>
    </row>
    <row r="27" spans="2:12" s="7" customFormat="1" ht="16.5" hidden="1" customHeight="1">
      <c r="B27" s="89"/>
      <c r="E27" s="219" t="s">
        <v>1</v>
      </c>
      <c r="F27" s="219"/>
      <c r="G27" s="219"/>
      <c r="H27" s="219"/>
      <c r="L27" s="89"/>
    </row>
    <row r="28" spans="2:12" s="1" customFormat="1" ht="6.95" hidden="1" customHeight="1">
      <c r="B28" s="32"/>
      <c r="L28" s="32"/>
    </row>
    <row r="29" spans="2:12" s="1" customFormat="1" ht="6.95" hidden="1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hidden="1" customHeight="1">
      <c r="B30" s="32"/>
      <c r="D30" s="90" t="s">
        <v>37</v>
      </c>
      <c r="J30" s="66">
        <f>ROUND(J119, 2)</f>
        <v>0</v>
      </c>
      <c r="L30" s="32"/>
    </row>
    <row r="31" spans="2:12" s="1" customFormat="1" ht="6.95" hidden="1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hidden="1" customHeight="1">
      <c r="B32" s="32"/>
      <c r="F32" s="35" t="s">
        <v>39</v>
      </c>
      <c r="I32" s="35" t="s">
        <v>38</v>
      </c>
      <c r="J32" s="35" t="s">
        <v>40</v>
      </c>
      <c r="L32" s="32"/>
    </row>
    <row r="33" spans="2:12" s="1" customFormat="1" ht="14.45" hidden="1" customHeight="1">
      <c r="B33" s="32"/>
      <c r="D33" s="55" t="s">
        <v>41</v>
      </c>
      <c r="E33" s="27" t="s">
        <v>42</v>
      </c>
      <c r="F33" s="91">
        <f>ROUND((SUM(BE119:BE142)),  2)</f>
        <v>0</v>
      </c>
      <c r="I33" s="92">
        <v>0.21</v>
      </c>
      <c r="J33" s="91">
        <f>ROUND(((SUM(BE119:BE142))*I33),  2)</f>
        <v>0</v>
      </c>
      <c r="L33" s="32"/>
    </row>
    <row r="34" spans="2:12" s="1" customFormat="1" ht="14.45" hidden="1" customHeight="1">
      <c r="B34" s="32"/>
      <c r="E34" s="27" t="s">
        <v>43</v>
      </c>
      <c r="F34" s="91">
        <f>ROUND((SUM(BF119:BF142)),  2)</f>
        <v>0</v>
      </c>
      <c r="I34" s="92">
        <v>0.12</v>
      </c>
      <c r="J34" s="91">
        <f>ROUND(((SUM(BF119:BF142))*I34),  2)</f>
        <v>0</v>
      </c>
      <c r="L34" s="32"/>
    </row>
    <row r="35" spans="2:12" s="1" customFormat="1" ht="14.45" hidden="1" customHeight="1">
      <c r="B35" s="32"/>
      <c r="E35" s="27" t="s">
        <v>44</v>
      </c>
      <c r="F35" s="91">
        <f>ROUND((SUM(BG119:BG142)),  2)</f>
        <v>0</v>
      </c>
      <c r="I35" s="92">
        <v>0.21</v>
      </c>
      <c r="J35" s="91">
        <f>0</f>
        <v>0</v>
      </c>
      <c r="L35" s="32"/>
    </row>
    <row r="36" spans="2:12" s="1" customFormat="1" ht="14.45" hidden="1" customHeight="1">
      <c r="B36" s="32"/>
      <c r="E36" s="27" t="s">
        <v>45</v>
      </c>
      <c r="F36" s="91">
        <f>ROUND((SUM(BH119:BH142)),  2)</f>
        <v>0</v>
      </c>
      <c r="I36" s="92">
        <v>0.12</v>
      </c>
      <c r="J36" s="91">
        <f>0</f>
        <v>0</v>
      </c>
      <c r="L36" s="32"/>
    </row>
    <row r="37" spans="2:12" s="1" customFormat="1" ht="14.45" hidden="1" customHeight="1">
      <c r="B37" s="32"/>
      <c r="E37" s="27" t="s">
        <v>46</v>
      </c>
      <c r="F37" s="91">
        <f>ROUND((SUM(BI119:BI142)),  2)</f>
        <v>0</v>
      </c>
      <c r="I37" s="92">
        <v>0</v>
      </c>
      <c r="J37" s="91">
        <f>0</f>
        <v>0</v>
      </c>
      <c r="L37" s="32"/>
    </row>
    <row r="38" spans="2:12" s="1" customFormat="1" ht="6.95" hidden="1" customHeight="1">
      <c r="B38" s="32"/>
      <c r="L38" s="32"/>
    </row>
    <row r="39" spans="2:12" s="1" customFormat="1" ht="25.35" hidden="1" customHeight="1">
      <c r="B39" s="32"/>
      <c r="C39" s="93"/>
      <c r="D39" s="94" t="s">
        <v>47</v>
      </c>
      <c r="E39" s="57"/>
      <c r="F39" s="57"/>
      <c r="G39" s="95" t="s">
        <v>48</v>
      </c>
      <c r="H39" s="96" t="s">
        <v>49</v>
      </c>
      <c r="I39" s="57"/>
      <c r="J39" s="97">
        <f>SUM(J30:J37)</f>
        <v>0</v>
      </c>
      <c r="K39" s="98"/>
      <c r="L39" s="32"/>
    </row>
    <row r="40" spans="2:12" s="1" customFormat="1" ht="14.45" hidden="1" customHeight="1">
      <c r="B40" s="32"/>
      <c r="L40" s="32"/>
    </row>
    <row r="41" spans="2:12" ht="14.45" hidden="1" customHeight="1">
      <c r="B41" s="20"/>
      <c r="L41" s="20"/>
    </row>
    <row r="42" spans="2:12" ht="14.45" hidden="1" customHeight="1">
      <c r="B42" s="20"/>
      <c r="L42" s="20"/>
    </row>
    <row r="43" spans="2:12" ht="14.45" hidden="1" customHeight="1">
      <c r="B43" s="20"/>
      <c r="L43" s="20"/>
    </row>
    <row r="44" spans="2:12" ht="14.45" hidden="1" customHeight="1">
      <c r="B44" s="20"/>
      <c r="L44" s="20"/>
    </row>
    <row r="45" spans="2:12" ht="14.45" hidden="1" customHeight="1">
      <c r="B45" s="20"/>
      <c r="L45" s="20"/>
    </row>
    <row r="46" spans="2:12" ht="14.45" hidden="1" customHeight="1">
      <c r="B46" s="20"/>
      <c r="L46" s="20"/>
    </row>
    <row r="47" spans="2:12" ht="14.45" hidden="1" customHeight="1">
      <c r="B47" s="20"/>
      <c r="L47" s="20"/>
    </row>
    <row r="48" spans="2:12" ht="14.45" hidden="1" customHeight="1">
      <c r="B48" s="20"/>
      <c r="L48" s="20"/>
    </row>
    <row r="49" spans="2:12" ht="14.45" hidden="1" customHeight="1">
      <c r="B49" s="20"/>
      <c r="L49" s="20"/>
    </row>
    <row r="50" spans="2:12" s="1" customFormat="1" ht="14.45" hidden="1" customHeight="1">
      <c r="B50" s="32"/>
      <c r="D50" s="41" t="s">
        <v>50</v>
      </c>
      <c r="E50" s="42"/>
      <c r="F50" s="42"/>
      <c r="G50" s="41" t="s">
        <v>51</v>
      </c>
      <c r="H50" s="42"/>
      <c r="I50" s="42"/>
      <c r="J50" s="42"/>
      <c r="K50" s="42"/>
      <c r="L50" s="32"/>
    </row>
    <row r="51" spans="2:12" ht="11.25" hidden="1">
      <c r="B51" s="20"/>
      <c r="L51" s="20"/>
    </row>
    <row r="52" spans="2:12" ht="11.25" hidden="1">
      <c r="B52" s="20"/>
      <c r="L52" s="20"/>
    </row>
    <row r="53" spans="2:12" ht="11.25" hidden="1">
      <c r="B53" s="20"/>
      <c r="L53" s="20"/>
    </row>
    <row r="54" spans="2:12" ht="11.25" hidden="1">
      <c r="B54" s="20"/>
      <c r="L54" s="20"/>
    </row>
    <row r="55" spans="2:12" ht="11.25" hidden="1">
      <c r="B55" s="20"/>
      <c r="L55" s="20"/>
    </row>
    <row r="56" spans="2:12" ht="11.25" hidden="1">
      <c r="B56" s="20"/>
      <c r="L56" s="20"/>
    </row>
    <row r="57" spans="2:12" ht="11.25" hidden="1">
      <c r="B57" s="20"/>
      <c r="L57" s="20"/>
    </row>
    <row r="58" spans="2:12" ht="11.25" hidden="1">
      <c r="B58" s="20"/>
      <c r="L58" s="20"/>
    </row>
    <row r="59" spans="2:12" ht="11.25" hidden="1">
      <c r="B59" s="20"/>
      <c r="L59" s="20"/>
    </row>
    <row r="60" spans="2:12" ht="11.25" hidden="1">
      <c r="B60" s="20"/>
      <c r="L60" s="20"/>
    </row>
    <row r="61" spans="2:12" s="1" customFormat="1" ht="12.75" hidden="1">
      <c r="B61" s="32"/>
      <c r="D61" s="43" t="s">
        <v>52</v>
      </c>
      <c r="E61" s="34"/>
      <c r="F61" s="99" t="s">
        <v>53</v>
      </c>
      <c r="G61" s="43" t="s">
        <v>52</v>
      </c>
      <c r="H61" s="34"/>
      <c r="I61" s="34"/>
      <c r="J61" s="100" t="s">
        <v>53</v>
      </c>
      <c r="K61" s="34"/>
      <c r="L61" s="32"/>
    </row>
    <row r="62" spans="2:12" ht="11.25" hidden="1">
      <c r="B62" s="20"/>
      <c r="L62" s="20"/>
    </row>
    <row r="63" spans="2:12" ht="11.25" hidden="1">
      <c r="B63" s="20"/>
      <c r="L63" s="20"/>
    </row>
    <row r="64" spans="2:12" ht="11.25" hidden="1">
      <c r="B64" s="20"/>
      <c r="L64" s="20"/>
    </row>
    <row r="65" spans="2:12" s="1" customFormat="1" ht="12.75" hidden="1">
      <c r="B65" s="32"/>
      <c r="D65" s="41" t="s">
        <v>54</v>
      </c>
      <c r="E65" s="42"/>
      <c r="F65" s="42"/>
      <c r="G65" s="41" t="s">
        <v>55</v>
      </c>
      <c r="H65" s="42"/>
      <c r="I65" s="42"/>
      <c r="J65" s="42"/>
      <c r="K65" s="42"/>
      <c r="L65" s="32"/>
    </row>
    <row r="66" spans="2:12" ht="11.25" hidden="1">
      <c r="B66" s="20"/>
      <c r="L66" s="20"/>
    </row>
    <row r="67" spans="2:12" ht="11.25" hidden="1">
      <c r="B67" s="20"/>
      <c r="L67" s="20"/>
    </row>
    <row r="68" spans="2:12" ht="11.25" hidden="1">
      <c r="B68" s="20"/>
      <c r="L68" s="20"/>
    </row>
    <row r="69" spans="2:12" ht="11.25" hidden="1">
      <c r="B69" s="20"/>
      <c r="L69" s="20"/>
    </row>
    <row r="70" spans="2:12" ht="11.25" hidden="1">
      <c r="B70" s="20"/>
      <c r="L70" s="20"/>
    </row>
    <row r="71" spans="2:12" ht="11.25" hidden="1">
      <c r="B71" s="20"/>
      <c r="L71" s="20"/>
    </row>
    <row r="72" spans="2:12" ht="11.25" hidden="1">
      <c r="B72" s="20"/>
      <c r="L72" s="20"/>
    </row>
    <row r="73" spans="2:12" ht="11.25" hidden="1">
      <c r="B73" s="20"/>
      <c r="L73" s="20"/>
    </row>
    <row r="74" spans="2:12" ht="11.25" hidden="1">
      <c r="B74" s="20"/>
      <c r="L74" s="20"/>
    </row>
    <row r="75" spans="2:12" ht="11.25" hidden="1">
      <c r="B75" s="20"/>
      <c r="L75" s="20"/>
    </row>
    <row r="76" spans="2:12" s="1" customFormat="1" ht="12.75" hidden="1">
      <c r="B76" s="32"/>
      <c r="D76" s="43" t="s">
        <v>52</v>
      </c>
      <c r="E76" s="34"/>
      <c r="F76" s="99" t="s">
        <v>53</v>
      </c>
      <c r="G76" s="43" t="s">
        <v>52</v>
      </c>
      <c r="H76" s="34"/>
      <c r="I76" s="34"/>
      <c r="J76" s="100" t="s">
        <v>53</v>
      </c>
      <c r="K76" s="34"/>
      <c r="L76" s="32"/>
    </row>
    <row r="77" spans="2:12" s="1" customFormat="1" ht="14.45" hidden="1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78" spans="2:12" ht="11.25" hidden="1"/>
    <row r="79" spans="2:12" ht="11.25" hidden="1"/>
    <row r="80" spans="2:12" ht="11.25" hidden="1"/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1" t="s">
        <v>109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30" t="str">
        <f>E7</f>
        <v>ŠATNY FOTBALOVÉHO KLUBU S HYGIENICKÝM ZÁZEMÍM PRO DIVÁKY V OBCI HULICE</v>
      </c>
      <c r="F85" s="231"/>
      <c r="G85" s="231"/>
      <c r="H85" s="231"/>
      <c r="L85" s="32"/>
    </row>
    <row r="86" spans="2:47" s="1" customFormat="1" ht="12" customHeight="1">
      <c r="B86" s="32"/>
      <c r="C86" s="27" t="s">
        <v>107</v>
      </c>
      <c r="L86" s="32"/>
    </row>
    <row r="87" spans="2:47" s="1" customFormat="1" ht="16.5" customHeight="1">
      <c r="B87" s="32"/>
      <c r="E87" s="192" t="str">
        <f>E9</f>
        <v>06 - VZDUCHOTECHNIKA</v>
      </c>
      <c r="F87" s="232"/>
      <c r="G87" s="232"/>
      <c r="H87" s="232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>Obec Hulice, 257 63 Trhový Štěpánov</v>
      </c>
      <c r="I89" s="27" t="s">
        <v>22</v>
      </c>
      <c r="J89" s="52" t="str">
        <f>IF(J12="","",J12)</f>
        <v>20. 5. 2024</v>
      </c>
      <c r="L89" s="32"/>
    </row>
    <row r="90" spans="2:47" s="1" customFormat="1" ht="6.95" customHeight="1">
      <c r="B90" s="32"/>
      <c r="L90" s="32"/>
    </row>
    <row r="91" spans="2:47" s="1" customFormat="1" ht="15.2" customHeight="1">
      <c r="B91" s="32"/>
      <c r="C91" s="27" t="s">
        <v>24</v>
      </c>
      <c r="F91" s="25" t="str">
        <f>E15</f>
        <v>Obec Hulice, č. p. 33, 257 63 Trhový Štěpánov</v>
      </c>
      <c r="I91" s="27" t="s">
        <v>30</v>
      </c>
      <c r="J91" s="30" t="str">
        <f>E21</f>
        <v xml:space="preserve">Ing.arch. Jiří Dvořák </v>
      </c>
      <c r="L91" s="32"/>
    </row>
    <row r="92" spans="2:47" s="1" customFormat="1" ht="15.2" customHeight="1">
      <c r="B92" s="32"/>
      <c r="C92" s="27" t="s">
        <v>28</v>
      </c>
      <c r="F92" s="25" t="str">
        <f>IF(E18="","",E18)</f>
        <v>Vyplň údaj</v>
      </c>
      <c r="I92" s="27" t="s">
        <v>33</v>
      </c>
      <c r="J92" s="30" t="str">
        <f>E24</f>
        <v>Vladimír Mrázek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1" t="s">
        <v>110</v>
      </c>
      <c r="D94" s="93"/>
      <c r="E94" s="93"/>
      <c r="F94" s="93"/>
      <c r="G94" s="93"/>
      <c r="H94" s="93"/>
      <c r="I94" s="93"/>
      <c r="J94" s="102" t="s">
        <v>111</v>
      </c>
      <c r="K94" s="93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3" t="s">
        <v>112</v>
      </c>
      <c r="J96" s="66">
        <f>J119</f>
        <v>0</v>
      </c>
      <c r="L96" s="32"/>
      <c r="AU96" s="17" t="s">
        <v>113</v>
      </c>
    </row>
    <row r="97" spans="2:12" s="8" customFormat="1" ht="24.95" customHeight="1">
      <c r="B97" s="104"/>
      <c r="D97" s="105" t="s">
        <v>1722</v>
      </c>
      <c r="E97" s="106"/>
      <c r="F97" s="106"/>
      <c r="G97" s="106"/>
      <c r="H97" s="106"/>
      <c r="I97" s="106"/>
      <c r="J97" s="107">
        <f>J120</f>
        <v>0</v>
      </c>
      <c r="L97" s="104"/>
    </row>
    <row r="98" spans="2:12" s="9" customFormat="1" ht="19.899999999999999" customHeight="1">
      <c r="B98" s="108"/>
      <c r="D98" s="109" t="s">
        <v>1723</v>
      </c>
      <c r="E98" s="110"/>
      <c r="F98" s="110"/>
      <c r="G98" s="110"/>
      <c r="H98" s="110"/>
      <c r="I98" s="110"/>
      <c r="J98" s="111">
        <f>J121</f>
        <v>0</v>
      </c>
      <c r="L98" s="108"/>
    </row>
    <row r="99" spans="2:12" s="9" customFormat="1" ht="19.899999999999999" customHeight="1">
      <c r="B99" s="108"/>
      <c r="D99" s="109" t="s">
        <v>1724</v>
      </c>
      <c r="E99" s="110"/>
      <c r="F99" s="110"/>
      <c r="G99" s="110"/>
      <c r="H99" s="110"/>
      <c r="I99" s="110"/>
      <c r="J99" s="111">
        <f>J139</f>
        <v>0</v>
      </c>
      <c r="L99" s="108"/>
    </row>
    <row r="100" spans="2:12" s="1" customFormat="1" ht="21.75" customHeight="1">
      <c r="B100" s="32"/>
      <c r="L100" s="32"/>
    </row>
    <row r="101" spans="2:12" s="1" customFormat="1" ht="6.95" customHeight="1">
      <c r="B101" s="44"/>
      <c r="C101" s="45"/>
      <c r="D101" s="45"/>
      <c r="E101" s="45"/>
      <c r="F101" s="45"/>
      <c r="G101" s="45"/>
      <c r="H101" s="45"/>
      <c r="I101" s="45"/>
      <c r="J101" s="45"/>
      <c r="K101" s="45"/>
      <c r="L101" s="32"/>
    </row>
    <row r="105" spans="2:12" s="1" customFormat="1" ht="6.95" customHeight="1">
      <c r="B105" s="46"/>
      <c r="C105" s="47"/>
      <c r="D105" s="47"/>
      <c r="E105" s="47"/>
      <c r="F105" s="47"/>
      <c r="G105" s="47"/>
      <c r="H105" s="47"/>
      <c r="I105" s="47"/>
      <c r="J105" s="47"/>
      <c r="K105" s="47"/>
      <c r="L105" s="32"/>
    </row>
    <row r="106" spans="2:12" s="1" customFormat="1" ht="24.95" customHeight="1">
      <c r="B106" s="32"/>
      <c r="C106" s="21" t="s">
        <v>118</v>
      </c>
      <c r="L106" s="32"/>
    </row>
    <row r="107" spans="2:12" s="1" customFormat="1" ht="6.95" customHeight="1">
      <c r="B107" s="32"/>
      <c r="L107" s="32"/>
    </row>
    <row r="108" spans="2:12" s="1" customFormat="1" ht="12" customHeight="1">
      <c r="B108" s="32"/>
      <c r="C108" s="27" t="s">
        <v>16</v>
      </c>
      <c r="L108" s="32"/>
    </row>
    <row r="109" spans="2:12" s="1" customFormat="1" ht="16.5" customHeight="1">
      <c r="B109" s="32"/>
      <c r="E109" s="230" t="str">
        <f>E7</f>
        <v>ŠATNY FOTBALOVÉHO KLUBU S HYGIENICKÝM ZÁZEMÍM PRO DIVÁKY V OBCI HULICE</v>
      </c>
      <c r="F109" s="231"/>
      <c r="G109" s="231"/>
      <c r="H109" s="231"/>
      <c r="L109" s="32"/>
    </row>
    <row r="110" spans="2:12" s="1" customFormat="1" ht="12" customHeight="1">
      <c r="B110" s="32"/>
      <c r="C110" s="27" t="s">
        <v>107</v>
      </c>
      <c r="L110" s="32"/>
    </row>
    <row r="111" spans="2:12" s="1" customFormat="1" ht="16.5" customHeight="1">
      <c r="B111" s="32"/>
      <c r="E111" s="192" t="str">
        <f>E9</f>
        <v>06 - VZDUCHOTECHNIKA</v>
      </c>
      <c r="F111" s="232"/>
      <c r="G111" s="232"/>
      <c r="H111" s="232"/>
      <c r="L111" s="32"/>
    </row>
    <row r="112" spans="2:12" s="1" customFormat="1" ht="6.95" customHeight="1">
      <c r="B112" s="32"/>
      <c r="L112" s="32"/>
    </row>
    <row r="113" spans="2:65" s="1" customFormat="1" ht="12" customHeight="1">
      <c r="B113" s="32"/>
      <c r="C113" s="27" t="s">
        <v>20</v>
      </c>
      <c r="F113" s="25" t="str">
        <f>F12</f>
        <v>Obec Hulice, 257 63 Trhový Štěpánov</v>
      </c>
      <c r="I113" s="27" t="s">
        <v>22</v>
      </c>
      <c r="J113" s="52" t="str">
        <f>IF(J12="","",J12)</f>
        <v>20. 5. 2024</v>
      </c>
      <c r="L113" s="32"/>
    </row>
    <row r="114" spans="2:65" s="1" customFormat="1" ht="6.95" customHeight="1">
      <c r="B114" s="32"/>
      <c r="L114" s="32"/>
    </row>
    <row r="115" spans="2:65" s="1" customFormat="1" ht="15.2" customHeight="1">
      <c r="B115" s="32"/>
      <c r="C115" s="27" t="s">
        <v>24</v>
      </c>
      <c r="F115" s="25" t="str">
        <f>E15</f>
        <v>Obec Hulice, č. p. 33, 257 63 Trhový Štěpánov</v>
      </c>
      <c r="I115" s="27" t="s">
        <v>30</v>
      </c>
      <c r="J115" s="30" t="str">
        <f>E21</f>
        <v xml:space="preserve">Ing.arch. Jiří Dvořák </v>
      </c>
      <c r="L115" s="32"/>
    </row>
    <row r="116" spans="2:65" s="1" customFormat="1" ht="15.2" customHeight="1">
      <c r="B116" s="32"/>
      <c r="C116" s="27" t="s">
        <v>28</v>
      </c>
      <c r="F116" s="25" t="str">
        <f>IF(E18="","",E18)</f>
        <v>Vyplň údaj</v>
      </c>
      <c r="I116" s="27" t="s">
        <v>33</v>
      </c>
      <c r="J116" s="30" t="str">
        <f>E24</f>
        <v>Vladimír Mrázek</v>
      </c>
      <c r="L116" s="32"/>
    </row>
    <row r="117" spans="2:65" s="1" customFormat="1" ht="10.35" customHeight="1">
      <c r="B117" s="32"/>
      <c r="L117" s="32"/>
    </row>
    <row r="118" spans="2:65" s="10" customFormat="1" ht="29.25" customHeight="1">
      <c r="B118" s="112"/>
      <c r="C118" s="113" t="s">
        <v>119</v>
      </c>
      <c r="D118" s="114" t="s">
        <v>62</v>
      </c>
      <c r="E118" s="114" t="s">
        <v>58</v>
      </c>
      <c r="F118" s="114" t="s">
        <v>59</v>
      </c>
      <c r="G118" s="114" t="s">
        <v>120</v>
      </c>
      <c r="H118" s="114" t="s">
        <v>121</v>
      </c>
      <c r="I118" s="114" t="s">
        <v>122</v>
      </c>
      <c r="J118" s="114" t="s">
        <v>111</v>
      </c>
      <c r="K118" s="115" t="s">
        <v>123</v>
      </c>
      <c r="L118" s="112"/>
      <c r="M118" s="59" t="s">
        <v>1</v>
      </c>
      <c r="N118" s="60" t="s">
        <v>41</v>
      </c>
      <c r="O118" s="60" t="s">
        <v>124</v>
      </c>
      <c r="P118" s="60" t="s">
        <v>125</v>
      </c>
      <c r="Q118" s="60" t="s">
        <v>126</v>
      </c>
      <c r="R118" s="60" t="s">
        <v>127</v>
      </c>
      <c r="S118" s="60" t="s">
        <v>128</v>
      </c>
      <c r="T118" s="61" t="s">
        <v>129</v>
      </c>
    </row>
    <row r="119" spans="2:65" s="1" customFormat="1" ht="22.9" customHeight="1">
      <c r="B119" s="32"/>
      <c r="C119" s="64" t="s">
        <v>130</v>
      </c>
      <c r="J119" s="116">
        <f>BK119</f>
        <v>0</v>
      </c>
      <c r="L119" s="32"/>
      <c r="M119" s="62"/>
      <c r="N119" s="53"/>
      <c r="O119" s="53"/>
      <c r="P119" s="117">
        <f>P120</f>
        <v>0</v>
      </c>
      <c r="Q119" s="53"/>
      <c r="R119" s="117">
        <f>R120</f>
        <v>8.1599999999999978E-2</v>
      </c>
      <c r="S119" s="53"/>
      <c r="T119" s="118">
        <f>T120</f>
        <v>0</v>
      </c>
      <c r="AT119" s="17" t="s">
        <v>76</v>
      </c>
      <c r="AU119" s="17" t="s">
        <v>113</v>
      </c>
      <c r="BK119" s="119">
        <f>BK120</f>
        <v>0</v>
      </c>
    </row>
    <row r="120" spans="2:65" s="11" customFormat="1" ht="25.9" customHeight="1">
      <c r="B120" s="120"/>
      <c r="D120" s="121" t="s">
        <v>76</v>
      </c>
      <c r="E120" s="122" t="s">
        <v>654</v>
      </c>
      <c r="F120" s="122" t="s">
        <v>1725</v>
      </c>
      <c r="I120" s="123"/>
      <c r="J120" s="124">
        <f>BK120</f>
        <v>0</v>
      </c>
      <c r="L120" s="120"/>
      <c r="M120" s="125"/>
      <c r="P120" s="126">
        <f>P121+P139</f>
        <v>0</v>
      </c>
      <c r="R120" s="126">
        <f>R121+R139</f>
        <v>8.1599999999999978E-2</v>
      </c>
      <c r="T120" s="127">
        <f>T121+T139</f>
        <v>0</v>
      </c>
      <c r="AR120" s="121" t="s">
        <v>87</v>
      </c>
      <c r="AT120" s="128" t="s">
        <v>76</v>
      </c>
      <c r="AU120" s="128" t="s">
        <v>77</v>
      </c>
      <c r="AY120" s="121" t="s">
        <v>134</v>
      </c>
      <c r="BK120" s="129">
        <f>BK121+BK139</f>
        <v>0</v>
      </c>
    </row>
    <row r="121" spans="2:65" s="11" customFormat="1" ht="22.9" customHeight="1">
      <c r="B121" s="120"/>
      <c r="D121" s="121" t="s">
        <v>76</v>
      </c>
      <c r="E121" s="130" t="s">
        <v>1726</v>
      </c>
      <c r="F121" s="130" t="s">
        <v>1727</v>
      </c>
      <c r="I121" s="123"/>
      <c r="J121" s="131">
        <f>BK121</f>
        <v>0</v>
      </c>
      <c r="L121" s="120"/>
      <c r="M121" s="125"/>
      <c r="P121" s="126">
        <f>SUM(P122:P138)</f>
        <v>0</v>
      </c>
      <c r="R121" s="126">
        <f>SUM(R122:R138)</f>
        <v>8.1599999999999978E-2</v>
      </c>
      <c r="T121" s="127">
        <f>SUM(T122:T138)</f>
        <v>0</v>
      </c>
      <c r="AR121" s="121" t="s">
        <v>87</v>
      </c>
      <c r="AT121" s="128" t="s">
        <v>76</v>
      </c>
      <c r="AU121" s="128" t="s">
        <v>85</v>
      </c>
      <c r="AY121" s="121" t="s">
        <v>134</v>
      </c>
      <c r="BK121" s="129">
        <f>SUM(BK122:BK138)</f>
        <v>0</v>
      </c>
    </row>
    <row r="122" spans="2:65" s="1" customFormat="1" ht="16.5" customHeight="1">
      <c r="B122" s="32"/>
      <c r="C122" s="132" t="s">
        <v>85</v>
      </c>
      <c r="D122" s="132" t="s">
        <v>137</v>
      </c>
      <c r="E122" s="133" t="s">
        <v>1728</v>
      </c>
      <c r="F122" s="134" t="s">
        <v>1729</v>
      </c>
      <c r="G122" s="135" t="s">
        <v>139</v>
      </c>
      <c r="H122" s="136">
        <v>1</v>
      </c>
      <c r="I122" s="137"/>
      <c r="J122" s="138">
        <f>ROUND(I122*H122,2)</f>
        <v>0</v>
      </c>
      <c r="K122" s="134" t="s">
        <v>1</v>
      </c>
      <c r="L122" s="32"/>
      <c r="M122" s="139" t="s">
        <v>1</v>
      </c>
      <c r="N122" s="140" t="s">
        <v>42</v>
      </c>
      <c r="P122" s="141">
        <f>O122*H122</f>
        <v>0</v>
      </c>
      <c r="Q122" s="141">
        <v>0</v>
      </c>
      <c r="R122" s="141">
        <f>Q122*H122</f>
        <v>0</v>
      </c>
      <c r="S122" s="141">
        <v>0</v>
      </c>
      <c r="T122" s="142">
        <f>S122*H122</f>
        <v>0</v>
      </c>
      <c r="AR122" s="143" t="s">
        <v>323</v>
      </c>
      <c r="AT122" s="143" t="s">
        <v>137</v>
      </c>
      <c r="AU122" s="143" t="s">
        <v>87</v>
      </c>
      <c r="AY122" s="17" t="s">
        <v>134</v>
      </c>
      <c r="BE122" s="144">
        <f>IF(N122="základní",J122,0)</f>
        <v>0</v>
      </c>
      <c r="BF122" s="144">
        <f>IF(N122="snížená",J122,0)</f>
        <v>0</v>
      </c>
      <c r="BG122" s="144">
        <f>IF(N122="zákl. přenesená",J122,0)</f>
        <v>0</v>
      </c>
      <c r="BH122" s="144">
        <f>IF(N122="sníž. přenesená",J122,0)</f>
        <v>0</v>
      </c>
      <c r="BI122" s="144">
        <f>IF(N122="nulová",J122,0)</f>
        <v>0</v>
      </c>
      <c r="BJ122" s="17" t="s">
        <v>85</v>
      </c>
      <c r="BK122" s="144">
        <f>ROUND(I122*H122,2)</f>
        <v>0</v>
      </c>
      <c r="BL122" s="17" t="s">
        <v>323</v>
      </c>
      <c r="BM122" s="143" t="s">
        <v>1730</v>
      </c>
    </row>
    <row r="123" spans="2:65" s="1" customFormat="1" ht="16.5" customHeight="1">
      <c r="B123" s="32"/>
      <c r="C123" s="174" t="s">
        <v>87</v>
      </c>
      <c r="D123" s="174" t="s">
        <v>420</v>
      </c>
      <c r="E123" s="175" t="s">
        <v>1731</v>
      </c>
      <c r="F123" s="176" t="s">
        <v>1732</v>
      </c>
      <c r="G123" s="177" t="s">
        <v>366</v>
      </c>
      <c r="H123" s="178">
        <v>5</v>
      </c>
      <c r="I123" s="179"/>
      <c r="J123" s="180">
        <f>ROUND(I123*H123,2)</f>
        <v>0</v>
      </c>
      <c r="K123" s="176" t="s">
        <v>1</v>
      </c>
      <c r="L123" s="181"/>
      <c r="M123" s="182" t="s">
        <v>1</v>
      </c>
      <c r="N123" s="183" t="s">
        <v>42</v>
      </c>
      <c r="P123" s="141">
        <f>O123*H123</f>
        <v>0</v>
      </c>
      <c r="Q123" s="141">
        <v>1.6999999999999999E-3</v>
      </c>
      <c r="R123" s="141">
        <f>Q123*H123</f>
        <v>8.4999999999999989E-3</v>
      </c>
      <c r="S123" s="141">
        <v>0</v>
      </c>
      <c r="T123" s="142">
        <f>S123*H123</f>
        <v>0</v>
      </c>
      <c r="AR123" s="143" t="s">
        <v>409</v>
      </c>
      <c r="AT123" s="143" t="s">
        <v>420</v>
      </c>
      <c r="AU123" s="143" t="s">
        <v>87</v>
      </c>
      <c r="AY123" s="17" t="s">
        <v>134</v>
      </c>
      <c r="BE123" s="144">
        <f>IF(N123="základní",J123,0)</f>
        <v>0</v>
      </c>
      <c r="BF123" s="144">
        <f>IF(N123="snížená",J123,0)</f>
        <v>0</v>
      </c>
      <c r="BG123" s="144">
        <f>IF(N123="zákl. přenesená",J123,0)</f>
        <v>0</v>
      </c>
      <c r="BH123" s="144">
        <f>IF(N123="sníž. přenesená",J123,0)</f>
        <v>0</v>
      </c>
      <c r="BI123" s="144">
        <f>IF(N123="nulová",J123,0)</f>
        <v>0</v>
      </c>
      <c r="BJ123" s="17" t="s">
        <v>85</v>
      </c>
      <c r="BK123" s="144">
        <f>ROUND(I123*H123,2)</f>
        <v>0</v>
      </c>
      <c r="BL123" s="17" t="s">
        <v>323</v>
      </c>
      <c r="BM123" s="143" t="s">
        <v>1733</v>
      </c>
    </row>
    <row r="124" spans="2:65" s="1" customFormat="1" ht="39">
      <c r="B124" s="32"/>
      <c r="D124" s="145" t="s">
        <v>142</v>
      </c>
      <c r="F124" s="146" t="s">
        <v>1734</v>
      </c>
      <c r="I124" s="147"/>
      <c r="L124" s="32"/>
      <c r="M124" s="148"/>
      <c r="T124" s="56"/>
      <c r="AT124" s="17" t="s">
        <v>142</v>
      </c>
      <c r="AU124" s="17" t="s">
        <v>87</v>
      </c>
    </row>
    <row r="125" spans="2:65" s="1" customFormat="1" ht="16.5" customHeight="1">
      <c r="B125" s="32"/>
      <c r="C125" s="174" t="s">
        <v>149</v>
      </c>
      <c r="D125" s="174" t="s">
        <v>420</v>
      </c>
      <c r="E125" s="175" t="s">
        <v>1735</v>
      </c>
      <c r="F125" s="176" t="s">
        <v>1736</v>
      </c>
      <c r="G125" s="177" t="s">
        <v>366</v>
      </c>
      <c r="H125" s="178">
        <v>1</v>
      </c>
      <c r="I125" s="179"/>
      <c r="J125" s="180">
        <f>ROUND(I125*H125,2)</f>
        <v>0</v>
      </c>
      <c r="K125" s="176" t="s">
        <v>1</v>
      </c>
      <c r="L125" s="181"/>
      <c r="M125" s="182" t="s">
        <v>1</v>
      </c>
      <c r="N125" s="183" t="s">
        <v>42</v>
      </c>
      <c r="P125" s="141">
        <f>O125*H125</f>
        <v>0</v>
      </c>
      <c r="Q125" s="141">
        <v>1.6999999999999999E-3</v>
      </c>
      <c r="R125" s="141">
        <f>Q125*H125</f>
        <v>1.6999999999999999E-3</v>
      </c>
      <c r="S125" s="141">
        <v>0</v>
      </c>
      <c r="T125" s="142">
        <f>S125*H125</f>
        <v>0</v>
      </c>
      <c r="AR125" s="143" t="s">
        <v>409</v>
      </c>
      <c r="AT125" s="143" t="s">
        <v>420</v>
      </c>
      <c r="AU125" s="143" t="s">
        <v>87</v>
      </c>
      <c r="AY125" s="17" t="s">
        <v>134</v>
      </c>
      <c r="BE125" s="144">
        <f>IF(N125="základní",J125,0)</f>
        <v>0</v>
      </c>
      <c r="BF125" s="144">
        <f>IF(N125="snížená",J125,0)</f>
        <v>0</v>
      </c>
      <c r="BG125" s="144">
        <f>IF(N125="zákl. přenesená",J125,0)</f>
        <v>0</v>
      </c>
      <c r="BH125" s="144">
        <f>IF(N125="sníž. přenesená",J125,0)</f>
        <v>0</v>
      </c>
      <c r="BI125" s="144">
        <f>IF(N125="nulová",J125,0)</f>
        <v>0</v>
      </c>
      <c r="BJ125" s="17" t="s">
        <v>85</v>
      </c>
      <c r="BK125" s="144">
        <f>ROUND(I125*H125,2)</f>
        <v>0</v>
      </c>
      <c r="BL125" s="17" t="s">
        <v>323</v>
      </c>
      <c r="BM125" s="143" t="s">
        <v>1737</v>
      </c>
    </row>
    <row r="126" spans="2:65" s="1" customFormat="1" ht="39">
      <c r="B126" s="32"/>
      <c r="D126" s="145" t="s">
        <v>142</v>
      </c>
      <c r="F126" s="146" t="s">
        <v>1738</v>
      </c>
      <c r="I126" s="147"/>
      <c r="L126" s="32"/>
      <c r="M126" s="148"/>
      <c r="T126" s="56"/>
      <c r="AT126" s="17" t="s">
        <v>142</v>
      </c>
      <c r="AU126" s="17" t="s">
        <v>87</v>
      </c>
    </row>
    <row r="127" spans="2:65" s="1" customFormat="1" ht="16.5" customHeight="1">
      <c r="B127" s="32"/>
      <c r="C127" s="174" t="s">
        <v>155</v>
      </c>
      <c r="D127" s="174" t="s">
        <v>420</v>
      </c>
      <c r="E127" s="175" t="s">
        <v>1739</v>
      </c>
      <c r="F127" s="176" t="s">
        <v>1740</v>
      </c>
      <c r="G127" s="177" t="s">
        <v>366</v>
      </c>
      <c r="H127" s="178">
        <v>1</v>
      </c>
      <c r="I127" s="179"/>
      <c r="J127" s="180">
        <f>ROUND(I127*H127,2)</f>
        <v>0</v>
      </c>
      <c r="K127" s="176" t="s">
        <v>1</v>
      </c>
      <c r="L127" s="181"/>
      <c r="M127" s="182" t="s">
        <v>1</v>
      </c>
      <c r="N127" s="183" t="s">
        <v>42</v>
      </c>
      <c r="P127" s="141">
        <f>O127*H127</f>
        <v>0</v>
      </c>
      <c r="Q127" s="141">
        <v>1.6999999999999999E-3</v>
      </c>
      <c r="R127" s="141">
        <f>Q127*H127</f>
        <v>1.6999999999999999E-3</v>
      </c>
      <c r="S127" s="141">
        <v>0</v>
      </c>
      <c r="T127" s="142">
        <f>S127*H127</f>
        <v>0</v>
      </c>
      <c r="AR127" s="143" t="s">
        <v>409</v>
      </c>
      <c r="AT127" s="143" t="s">
        <v>420</v>
      </c>
      <c r="AU127" s="143" t="s">
        <v>87</v>
      </c>
      <c r="AY127" s="17" t="s">
        <v>134</v>
      </c>
      <c r="BE127" s="144">
        <f>IF(N127="základní",J127,0)</f>
        <v>0</v>
      </c>
      <c r="BF127" s="144">
        <f>IF(N127="snížená",J127,0)</f>
        <v>0</v>
      </c>
      <c r="BG127" s="144">
        <f>IF(N127="zákl. přenesená",J127,0)</f>
        <v>0</v>
      </c>
      <c r="BH127" s="144">
        <f>IF(N127="sníž. přenesená",J127,0)</f>
        <v>0</v>
      </c>
      <c r="BI127" s="144">
        <f>IF(N127="nulová",J127,0)</f>
        <v>0</v>
      </c>
      <c r="BJ127" s="17" t="s">
        <v>85</v>
      </c>
      <c r="BK127" s="144">
        <f>ROUND(I127*H127,2)</f>
        <v>0</v>
      </c>
      <c r="BL127" s="17" t="s">
        <v>323</v>
      </c>
      <c r="BM127" s="143" t="s">
        <v>1741</v>
      </c>
    </row>
    <row r="128" spans="2:65" s="1" customFormat="1" ht="39">
      <c r="B128" s="32"/>
      <c r="D128" s="145" t="s">
        <v>142</v>
      </c>
      <c r="F128" s="146" t="s">
        <v>1742</v>
      </c>
      <c r="I128" s="147"/>
      <c r="L128" s="32"/>
      <c r="M128" s="148"/>
      <c r="T128" s="56"/>
      <c r="AT128" s="17" t="s">
        <v>142</v>
      </c>
      <c r="AU128" s="17" t="s">
        <v>87</v>
      </c>
    </row>
    <row r="129" spans="2:65" s="1" customFormat="1" ht="16.5" customHeight="1">
      <c r="B129" s="32"/>
      <c r="C129" s="174" t="s">
        <v>133</v>
      </c>
      <c r="D129" s="174" t="s">
        <v>420</v>
      </c>
      <c r="E129" s="175" t="s">
        <v>1743</v>
      </c>
      <c r="F129" s="176" t="s">
        <v>1744</v>
      </c>
      <c r="G129" s="177" t="s">
        <v>366</v>
      </c>
      <c r="H129" s="178">
        <v>8</v>
      </c>
      <c r="I129" s="179"/>
      <c r="J129" s="180">
        <f t="shared" ref="J129:J138" si="0">ROUND(I129*H129,2)</f>
        <v>0</v>
      </c>
      <c r="K129" s="176" t="s">
        <v>1</v>
      </c>
      <c r="L129" s="181"/>
      <c r="M129" s="182" t="s">
        <v>1</v>
      </c>
      <c r="N129" s="183" t="s">
        <v>42</v>
      </c>
      <c r="P129" s="141">
        <f t="shared" ref="P129:P138" si="1">O129*H129</f>
        <v>0</v>
      </c>
      <c r="Q129" s="141">
        <v>1.6999999999999999E-3</v>
      </c>
      <c r="R129" s="141">
        <f t="shared" ref="R129:R138" si="2">Q129*H129</f>
        <v>1.3599999999999999E-2</v>
      </c>
      <c r="S129" s="141">
        <v>0</v>
      </c>
      <c r="T129" s="142">
        <f t="shared" ref="T129:T138" si="3">S129*H129</f>
        <v>0</v>
      </c>
      <c r="AR129" s="143" t="s">
        <v>409</v>
      </c>
      <c r="AT129" s="143" t="s">
        <v>420</v>
      </c>
      <c r="AU129" s="143" t="s">
        <v>87</v>
      </c>
      <c r="AY129" s="17" t="s">
        <v>134</v>
      </c>
      <c r="BE129" s="144">
        <f t="shared" ref="BE129:BE138" si="4">IF(N129="základní",J129,0)</f>
        <v>0</v>
      </c>
      <c r="BF129" s="144">
        <f t="shared" ref="BF129:BF138" si="5">IF(N129="snížená",J129,0)</f>
        <v>0</v>
      </c>
      <c r="BG129" s="144">
        <f t="shared" ref="BG129:BG138" si="6">IF(N129="zákl. přenesená",J129,0)</f>
        <v>0</v>
      </c>
      <c r="BH129" s="144">
        <f t="shared" ref="BH129:BH138" si="7">IF(N129="sníž. přenesená",J129,0)</f>
        <v>0</v>
      </c>
      <c r="BI129" s="144">
        <f t="shared" ref="BI129:BI138" si="8">IF(N129="nulová",J129,0)</f>
        <v>0</v>
      </c>
      <c r="BJ129" s="17" t="s">
        <v>85</v>
      </c>
      <c r="BK129" s="144">
        <f t="shared" ref="BK129:BK138" si="9">ROUND(I129*H129,2)</f>
        <v>0</v>
      </c>
      <c r="BL129" s="17" t="s">
        <v>323</v>
      </c>
      <c r="BM129" s="143" t="s">
        <v>1745</v>
      </c>
    </row>
    <row r="130" spans="2:65" s="1" customFormat="1" ht="16.5" customHeight="1">
      <c r="B130" s="32"/>
      <c r="C130" s="174" t="s">
        <v>194</v>
      </c>
      <c r="D130" s="174" t="s">
        <v>420</v>
      </c>
      <c r="E130" s="175" t="s">
        <v>1746</v>
      </c>
      <c r="F130" s="176" t="s">
        <v>1747</v>
      </c>
      <c r="G130" s="177" t="s">
        <v>366</v>
      </c>
      <c r="H130" s="178">
        <v>1</v>
      </c>
      <c r="I130" s="179"/>
      <c r="J130" s="180">
        <f t="shared" si="0"/>
        <v>0</v>
      </c>
      <c r="K130" s="176" t="s">
        <v>1</v>
      </c>
      <c r="L130" s="181"/>
      <c r="M130" s="182" t="s">
        <v>1</v>
      </c>
      <c r="N130" s="183" t="s">
        <v>42</v>
      </c>
      <c r="P130" s="141">
        <f t="shared" si="1"/>
        <v>0</v>
      </c>
      <c r="Q130" s="141">
        <v>1.6999999999999999E-3</v>
      </c>
      <c r="R130" s="141">
        <f t="shared" si="2"/>
        <v>1.6999999999999999E-3</v>
      </c>
      <c r="S130" s="141">
        <v>0</v>
      </c>
      <c r="T130" s="142">
        <f t="shared" si="3"/>
        <v>0</v>
      </c>
      <c r="AR130" s="143" t="s">
        <v>409</v>
      </c>
      <c r="AT130" s="143" t="s">
        <v>420</v>
      </c>
      <c r="AU130" s="143" t="s">
        <v>87</v>
      </c>
      <c r="AY130" s="17" t="s">
        <v>134</v>
      </c>
      <c r="BE130" s="144">
        <f t="shared" si="4"/>
        <v>0</v>
      </c>
      <c r="BF130" s="144">
        <f t="shared" si="5"/>
        <v>0</v>
      </c>
      <c r="BG130" s="144">
        <f t="shared" si="6"/>
        <v>0</v>
      </c>
      <c r="BH130" s="144">
        <f t="shared" si="7"/>
        <v>0</v>
      </c>
      <c r="BI130" s="144">
        <f t="shared" si="8"/>
        <v>0</v>
      </c>
      <c r="BJ130" s="17" t="s">
        <v>85</v>
      </c>
      <c r="BK130" s="144">
        <f t="shared" si="9"/>
        <v>0</v>
      </c>
      <c r="BL130" s="17" t="s">
        <v>323</v>
      </c>
      <c r="BM130" s="143" t="s">
        <v>1748</v>
      </c>
    </row>
    <row r="131" spans="2:65" s="1" customFormat="1" ht="16.5" customHeight="1">
      <c r="B131" s="32"/>
      <c r="C131" s="174" t="s">
        <v>198</v>
      </c>
      <c r="D131" s="174" t="s">
        <v>420</v>
      </c>
      <c r="E131" s="175" t="s">
        <v>1749</v>
      </c>
      <c r="F131" s="176" t="s">
        <v>1750</v>
      </c>
      <c r="G131" s="177" t="s">
        <v>366</v>
      </c>
      <c r="H131" s="178">
        <v>1</v>
      </c>
      <c r="I131" s="179"/>
      <c r="J131" s="180">
        <f t="shared" si="0"/>
        <v>0</v>
      </c>
      <c r="K131" s="176" t="s">
        <v>1</v>
      </c>
      <c r="L131" s="181"/>
      <c r="M131" s="182" t="s">
        <v>1</v>
      </c>
      <c r="N131" s="183" t="s">
        <v>42</v>
      </c>
      <c r="P131" s="141">
        <f t="shared" si="1"/>
        <v>0</v>
      </c>
      <c r="Q131" s="141">
        <v>1.6999999999999999E-3</v>
      </c>
      <c r="R131" s="141">
        <f t="shared" si="2"/>
        <v>1.6999999999999999E-3</v>
      </c>
      <c r="S131" s="141">
        <v>0</v>
      </c>
      <c r="T131" s="142">
        <f t="shared" si="3"/>
        <v>0</v>
      </c>
      <c r="AR131" s="143" t="s">
        <v>409</v>
      </c>
      <c r="AT131" s="143" t="s">
        <v>420</v>
      </c>
      <c r="AU131" s="143" t="s">
        <v>87</v>
      </c>
      <c r="AY131" s="17" t="s">
        <v>134</v>
      </c>
      <c r="BE131" s="144">
        <f t="shared" si="4"/>
        <v>0</v>
      </c>
      <c r="BF131" s="144">
        <f t="shared" si="5"/>
        <v>0</v>
      </c>
      <c r="BG131" s="144">
        <f t="shared" si="6"/>
        <v>0</v>
      </c>
      <c r="BH131" s="144">
        <f t="shared" si="7"/>
        <v>0</v>
      </c>
      <c r="BI131" s="144">
        <f t="shared" si="8"/>
        <v>0</v>
      </c>
      <c r="BJ131" s="17" t="s">
        <v>85</v>
      </c>
      <c r="BK131" s="144">
        <f t="shared" si="9"/>
        <v>0</v>
      </c>
      <c r="BL131" s="17" t="s">
        <v>323</v>
      </c>
      <c r="BM131" s="143" t="s">
        <v>1751</v>
      </c>
    </row>
    <row r="132" spans="2:65" s="1" customFormat="1" ht="16.5" customHeight="1">
      <c r="B132" s="32"/>
      <c r="C132" s="174" t="s">
        <v>204</v>
      </c>
      <c r="D132" s="174" t="s">
        <v>420</v>
      </c>
      <c r="E132" s="175" t="s">
        <v>1752</v>
      </c>
      <c r="F132" s="176" t="s">
        <v>1753</v>
      </c>
      <c r="G132" s="177" t="s">
        <v>366</v>
      </c>
      <c r="H132" s="178">
        <v>2</v>
      </c>
      <c r="I132" s="179"/>
      <c r="J132" s="180">
        <f t="shared" si="0"/>
        <v>0</v>
      </c>
      <c r="K132" s="176" t="s">
        <v>1</v>
      </c>
      <c r="L132" s="181"/>
      <c r="M132" s="182" t="s">
        <v>1</v>
      </c>
      <c r="N132" s="183" t="s">
        <v>42</v>
      </c>
      <c r="P132" s="141">
        <f t="shared" si="1"/>
        <v>0</v>
      </c>
      <c r="Q132" s="141">
        <v>1.6999999999999999E-3</v>
      </c>
      <c r="R132" s="141">
        <f t="shared" si="2"/>
        <v>3.3999999999999998E-3</v>
      </c>
      <c r="S132" s="141">
        <v>0</v>
      </c>
      <c r="T132" s="142">
        <f t="shared" si="3"/>
        <v>0</v>
      </c>
      <c r="AR132" s="143" t="s">
        <v>409</v>
      </c>
      <c r="AT132" s="143" t="s">
        <v>420</v>
      </c>
      <c r="AU132" s="143" t="s">
        <v>87</v>
      </c>
      <c r="AY132" s="17" t="s">
        <v>134</v>
      </c>
      <c r="BE132" s="144">
        <f t="shared" si="4"/>
        <v>0</v>
      </c>
      <c r="BF132" s="144">
        <f t="shared" si="5"/>
        <v>0</v>
      </c>
      <c r="BG132" s="144">
        <f t="shared" si="6"/>
        <v>0</v>
      </c>
      <c r="BH132" s="144">
        <f t="shared" si="7"/>
        <v>0</v>
      </c>
      <c r="BI132" s="144">
        <f t="shared" si="8"/>
        <v>0</v>
      </c>
      <c r="BJ132" s="17" t="s">
        <v>85</v>
      </c>
      <c r="BK132" s="144">
        <f t="shared" si="9"/>
        <v>0</v>
      </c>
      <c r="BL132" s="17" t="s">
        <v>323</v>
      </c>
      <c r="BM132" s="143" t="s">
        <v>1754</v>
      </c>
    </row>
    <row r="133" spans="2:65" s="1" customFormat="1" ht="16.5" customHeight="1">
      <c r="B133" s="32"/>
      <c r="C133" s="174" t="s">
        <v>175</v>
      </c>
      <c r="D133" s="174" t="s">
        <v>420</v>
      </c>
      <c r="E133" s="175" t="s">
        <v>1755</v>
      </c>
      <c r="F133" s="176" t="s">
        <v>1756</v>
      </c>
      <c r="G133" s="177" t="s">
        <v>366</v>
      </c>
      <c r="H133" s="178">
        <v>1</v>
      </c>
      <c r="I133" s="179"/>
      <c r="J133" s="180">
        <f t="shared" si="0"/>
        <v>0</v>
      </c>
      <c r="K133" s="176" t="s">
        <v>1</v>
      </c>
      <c r="L133" s="181"/>
      <c r="M133" s="182" t="s">
        <v>1</v>
      </c>
      <c r="N133" s="183" t="s">
        <v>42</v>
      </c>
      <c r="P133" s="141">
        <f t="shared" si="1"/>
        <v>0</v>
      </c>
      <c r="Q133" s="141">
        <v>1.6999999999999999E-3</v>
      </c>
      <c r="R133" s="141">
        <f t="shared" si="2"/>
        <v>1.6999999999999999E-3</v>
      </c>
      <c r="S133" s="141">
        <v>0</v>
      </c>
      <c r="T133" s="142">
        <f t="shared" si="3"/>
        <v>0</v>
      </c>
      <c r="AR133" s="143" t="s">
        <v>409</v>
      </c>
      <c r="AT133" s="143" t="s">
        <v>420</v>
      </c>
      <c r="AU133" s="143" t="s">
        <v>87</v>
      </c>
      <c r="AY133" s="17" t="s">
        <v>134</v>
      </c>
      <c r="BE133" s="144">
        <f t="shared" si="4"/>
        <v>0</v>
      </c>
      <c r="BF133" s="144">
        <f t="shared" si="5"/>
        <v>0</v>
      </c>
      <c r="BG133" s="144">
        <f t="shared" si="6"/>
        <v>0</v>
      </c>
      <c r="BH133" s="144">
        <f t="shared" si="7"/>
        <v>0</v>
      </c>
      <c r="BI133" s="144">
        <f t="shared" si="8"/>
        <v>0</v>
      </c>
      <c r="BJ133" s="17" t="s">
        <v>85</v>
      </c>
      <c r="BK133" s="144">
        <f t="shared" si="9"/>
        <v>0</v>
      </c>
      <c r="BL133" s="17" t="s">
        <v>323</v>
      </c>
      <c r="BM133" s="143" t="s">
        <v>1757</v>
      </c>
    </row>
    <row r="134" spans="2:65" s="1" customFormat="1" ht="16.5" customHeight="1">
      <c r="B134" s="32"/>
      <c r="C134" s="174" t="s">
        <v>213</v>
      </c>
      <c r="D134" s="174" t="s">
        <v>420</v>
      </c>
      <c r="E134" s="175" t="s">
        <v>1758</v>
      </c>
      <c r="F134" s="176" t="s">
        <v>1759</v>
      </c>
      <c r="G134" s="177" t="s">
        <v>383</v>
      </c>
      <c r="H134" s="178">
        <v>9</v>
      </c>
      <c r="I134" s="179"/>
      <c r="J134" s="180">
        <f t="shared" si="0"/>
        <v>0</v>
      </c>
      <c r="K134" s="176" t="s">
        <v>1</v>
      </c>
      <c r="L134" s="181"/>
      <c r="M134" s="182" t="s">
        <v>1</v>
      </c>
      <c r="N134" s="183" t="s">
        <v>42</v>
      </c>
      <c r="P134" s="141">
        <f t="shared" si="1"/>
        <v>0</v>
      </c>
      <c r="Q134" s="141">
        <v>1.6999999999999999E-3</v>
      </c>
      <c r="R134" s="141">
        <f t="shared" si="2"/>
        <v>1.5299999999999999E-2</v>
      </c>
      <c r="S134" s="141">
        <v>0</v>
      </c>
      <c r="T134" s="142">
        <f t="shared" si="3"/>
        <v>0</v>
      </c>
      <c r="AR134" s="143" t="s">
        <v>409</v>
      </c>
      <c r="AT134" s="143" t="s">
        <v>420</v>
      </c>
      <c r="AU134" s="143" t="s">
        <v>87</v>
      </c>
      <c r="AY134" s="17" t="s">
        <v>134</v>
      </c>
      <c r="BE134" s="144">
        <f t="shared" si="4"/>
        <v>0</v>
      </c>
      <c r="BF134" s="144">
        <f t="shared" si="5"/>
        <v>0</v>
      </c>
      <c r="BG134" s="144">
        <f t="shared" si="6"/>
        <v>0</v>
      </c>
      <c r="BH134" s="144">
        <f t="shared" si="7"/>
        <v>0</v>
      </c>
      <c r="BI134" s="144">
        <f t="shared" si="8"/>
        <v>0</v>
      </c>
      <c r="BJ134" s="17" t="s">
        <v>85</v>
      </c>
      <c r="BK134" s="144">
        <f t="shared" si="9"/>
        <v>0</v>
      </c>
      <c r="BL134" s="17" t="s">
        <v>323</v>
      </c>
      <c r="BM134" s="143" t="s">
        <v>1760</v>
      </c>
    </row>
    <row r="135" spans="2:65" s="1" customFormat="1" ht="16.5" customHeight="1">
      <c r="B135" s="32"/>
      <c r="C135" s="174" t="s">
        <v>218</v>
      </c>
      <c r="D135" s="174" t="s">
        <v>420</v>
      </c>
      <c r="E135" s="175" t="s">
        <v>1761</v>
      </c>
      <c r="F135" s="176" t="s">
        <v>1762</v>
      </c>
      <c r="G135" s="177" t="s">
        <v>383</v>
      </c>
      <c r="H135" s="178">
        <v>1</v>
      </c>
      <c r="I135" s="179"/>
      <c r="J135" s="180">
        <f t="shared" si="0"/>
        <v>0</v>
      </c>
      <c r="K135" s="176" t="s">
        <v>1</v>
      </c>
      <c r="L135" s="181"/>
      <c r="M135" s="182" t="s">
        <v>1</v>
      </c>
      <c r="N135" s="183" t="s">
        <v>42</v>
      </c>
      <c r="P135" s="141">
        <f t="shared" si="1"/>
        <v>0</v>
      </c>
      <c r="Q135" s="141">
        <v>1.6999999999999999E-3</v>
      </c>
      <c r="R135" s="141">
        <f t="shared" si="2"/>
        <v>1.6999999999999999E-3</v>
      </c>
      <c r="S135" s="141">
        <v>0</v>
      </c>
      <c r="T135" s="142">
        <f t="shared" si="3"/>
        <v>0</v>
      </c>
      <c r="AR135" s="143" t="s">
        <v>409</v>
      </c>
      <c r="AT135" s="143" t="s">
        <v>420</v>
      </c>
      <c r="AU135" s="143" t="s">
        <v>87</v>
      </c>
      <c r="AY135" s="17" t="s">
        <v>134</v>
      </c>
      <c r="BE135" s="144">
        <f t="shared" si="4"/>
        <v>0</v>
      </c>
      <c r="BF135" s="144">
        <f t="shared" si="5"/>
        <v>0</v>
      </c>
      <c r="BG135" s="144">
        <f t="shared" si="6"/>
        <v>0</v>
      </c>
      <c r="BH135" s="144">
        <f t="shared" si="7"/>
        <v>0</v>
      </c>
      <c r="BI135" s="144">
        <f t="shared" si="8"/>
        <v>0</v>
      </c>
      <c r="BJ135" s="17" t="s">
        <v>85</v>
      </c>
      <c r="BK135" s="144">
        <f t="shared" si="9"/>
        <v>0</v>
      </c>
      <c r="BL135" s="17" t="s">
        <v>323</v>
      </c>
      <c r="BM135" s="143" t="s">
        <v>1763</v>
      </c>
    </row>
    <row r="136" spans="2:65" s="1" customFormat="1" ht="16.5" customHeight="1">
      <c r="B136" s="32"/>
      <c r="C136" s="174" t="s">
        <v>8</v>
      </c>
      <c r="D136" s="174" t="s">
        <v>420</v>
      </c>
      <c r="E136" s="175" t="s">
        <v>1764</v>
      </c>
      <c r="F136" s="176" t="s">
        <v>1765</v>
      </c>
      <c r="G136" s="177" t="s">
        <v>383</v>
      </c>
      <c r="H136" s="178">
        <v>8</v>
      </c>
      <c r="I136" s="179"/>
      <c r="J136" s="180">
        <f t="shared" si="0"/>
        <v>0</v>
      </c>
      <c r="K136" s="176" t="s">
        <v>1</v>
      </c>
      <c r="L136" s="181"/>
      <c r="M136" s="182" t="s">
        <v>1</v>
      </c>
      <c r="N136" s="183" t="s">
        <v>42</v>
      </c>
      <c r="P136" s="141">
        <f t="shared" si="1"/>
        <v>0</v>
      </c>
      <c r="Q136" s="141">
        <v>1.6999999999999999E-3</v>
      </c>
      <c r="R136" s="141">
        <f t="shared" si="2"/>
        <v>1.3599999999999999E-2</v>
      </c>
      <c r="S136" s="141">
        <v>0</v>
      </c>
      <c r="T136" s="142">
        <f t="shared" si="3"/>
        <v>0</v>
      </c>
      <c r="AR136" s="143" t="s">
        <v>409</v>
      </c>
      <c r="AT136" s="143" t="s">
        <v>420</v>
      </c>
      <c r="AU136" s="143" t="s">
        <v>87</v>
      </c>
      <c r="AY136" s="17" t="s">
        <v>134</v>
      </c>
      <c r="BE136" s="144">
        <f t="shared" si="4"/>
        <v>0</v>
      </c>
      <c r="BF136" s="144">
        <f t="shared" si="5"/>
        <v>0</v>
      </c>
      <c r="BG136" s="144">
        <f t="shared" si="6"/>
        <v>0</v>
      </c>
      <c r="BH136" s="144">
        <f t="shared" si="7"/>
        <v>0</v>
      </c>
      <c r="BI136" s="144">
        <f t="shared" si="8"/>
        <v>0</v>
      </c>
      <c r="BJ136" s="17" t="s">
        <v>85</v>
      </c>
      <c r="BK136" s="144">
        <f t="shared" si="9"/>
        <v>0</v>
      </c>
      <c r="BL136" s="17" t="s">
        <v>323</v>
      </c>
      <c r="BM136" s="143" t="s">
        <v>1766</v>
      </c>
    </row>
    <row r="137" spans="2:65" s="1" customFormat="1" ht="16.5" customHeight="1">
      <c r="B137" s="32"/>
      <c r="C137" s="174" t="s">
        <v>304</v>
      </c>
      <c r="D137" s="174" t="s">
        <v>420</v>
      </c>
      <c r="E137" s="175" t="s">
        <v>1767</v>
      </c>
      <c r="F137" s="176" t="s">
        <v>1768</v>
      </c>
      <c r="G137" s="177" t="s">
        <v>383</v>
      </c>
      <c r="H137" s="178">
        <v>3</v>
      </c>
      <c r="I137" s="179"/>
      <c r="J137" s="180">
        <f t="shared" si="0"/>
        <v>0</v>
      </c>
      <c r="K137" s="176" t="s">
        <v>1</v>
      </c>
      <c r="L137" s="181"/>
      <c r="M137" s="182" t="s">
        <v>1</v>
      </c>
      <c r="N137" s="183" t="s">
        <v>42</v>
      </c>
      <c r="P137" s="141">
        <f t="shared" si="1"/>
        <v>0</v>
      </c>
      <c r="Q137" s="141">
        <v>1.6999999999999999E-3</v>
      </c>
      <c r="R137" s="141">
        <f t="shared" si="2"/>
        <v>5.0999999999999995E-3</v>
      </c>
      <c r="S137" s="141">
        <v>0</v>
      </c>
      <c r="T137" s="142">
        <f t="shared" si="3"/>
        <v>0</v>
      </c>
      <c r="AR137" s="143" t="s">
        <v>409</v>
      </c>
      <c r="AT137" s="143" t="s">
        <v>420</v>
      </c>
      <c r="AU137" s="143" t="s">
        <v>87</v>
      </c>
      <c r="AY137" s="17" t="s">
        <v>134</v>
      </c>
      <c r="BE137" s="144">
        <f t="shared" si="4"/>
        <v>0</v>
      </c>
      <c r="BF137" s="144">
        <f t="shared" si="5"/>
        <v>0</v>
      </c>
      <c r="BG137" s="144">
        <f t="shared" si="6"/>
        <v>0</v>
      </c>
      <c r="BH137" s="144">
        <f t="shared" si="7"/>
        <v>0</v>
      </c>
      <c r="BI137" s="144">
        <f t="shared" si="8"/>
        <v>0</v>
      </c>
      <c r="BJ137" s="17" t="s">
        <v>85</v>
      </c>
      <c r="BK137" s="144">
        <f t="shared" si="9"/>
        <v>0</v>
      </c>
      <c r="BL137" s="17" t="s">
        <v>323</v>
      </c>
      <c r="BM137" s="143" t="s">
        <v>1769</v>
      </c>
    </row>
    <row r="138" spans="2:65" s="1" customFormat="1" ht="16.5" customHeight="1">
      <c r="B138" s="32"/>
      <c r="C138" s="174" t="s">
        <v>309</v>
      </c>
      <c r="D138" s="174" t="s">
        <v>420</v>
      </c>
      <c r="E138" s="175" t="s">
        <v>1770</v>
      </c>
      <c r="F138" s="176" t="s">
        <v>1771</v>
      </c>
      <c r="G138" s="177" t="s">
        <v>383</v>
      </c>
      <c r="H138" s="178">
        <v>7</v>
      </c>
      <c r="I138" s="179"/>
      <c r="J138" s="180">
        <f t="shared" si="0"/>
        <v>0</v>
      </c>
      <c r="K138" s="176" t="s">
        <v>1</v>
      </c>
      <c r="L138" s="181"/>
      <c r="M138" s="182" t="s">
        <v>1</v>
      </c>
      <c r="N138" s="183" t="s">
        <v>42</v>
      </c>
      <c r="P138" s="141">
        <f t="shared" si="1"/>
        <v>0</v>
      </c>
      <c r="Q138" s="141">
        <v>1.6999999999999999E-3</v>
      </c>
      <c r="R138" s="141">
        <f t="shared" si="2"/>
        <v>1.1899999999999999E-2</v>
      </c>
      <c r="S138" s="141">
        <v>0</v>
      </c>
      <c r="T138" s="142">
        <f t="shared" si="3"/>
        <v>0</v>
      </c>
      <c r="AR138" s="143" t="s">
        <v>409</v>
      </c>
      <c r="AT138" s="143" t="s">
        <v>420</v>
      </c>
      <c r="AU138" s="143" t="s">
        <v>87</v>
      </c>
      <c r="AY138" s="17" t="s">
        <v>134</v>
      </c>
      <c r="BE138" s="144">
        <f t="shared" si="4"/>
        <v>0</v>
      </c>
      <c r="BF138" s="144">
        <f t="shared" si="5"/>
        <v>0</v>
      </c>
      <c r="BG138" s="144">
        <f t="shared" si="6"/>
        <v>0</v>
      </c>
      <c r="BH138" s="144">
        <f t="shared" si="7"/>
        <v>0</v>
      </c>
      <c r="BI138" s="144">
        <f t="shared" si="8"/>
        <v>0</v>
      </c>
      <c r="BJ138" s="17" t="s">
        <v>85</v>
      </c>
      <c r="BK138" s="144">
        <f t="shared" si="9"/>
        <v>0</v>
      </c>
      <c r="BL138" s="17" t="s">
        <v>323</v>
      </c>
      <c r="BM138" s="143" t="s">
        <v>1772</v>
      </c>
    </row>
    <row r="139" spans="2:65" s="11" customFormat="1" ht="22.9" customHeight="1">
      <c r="B139" s="120"/>
      <c r="D139" s="121" t="s">
        <v>76</v>
      </c>
      <c r="E139" s="130" t="s">
        <v>1773</v>
      </c>
      <c r="F139" s="130" t="s">
        <v>1774</v>
      </c>
      <c r="I139" s="123"/>
      <c r="J139" s="131">
        <f>BK139</f>
        <v>0</v>
      </c>
      <c r="L139" s="120"/>
      <c r="M139" s="125"/>
      <c r="P139" s="126">
        <f>SUM(P140:P142)</f>
        <v>0</v>
      </c>
      <c r="R139" s="126">
        <f>SUM(R140:R142)</f>
        <v>0</v>
      </c>
      <c r="T139" s="127">
        <f>SUM(T140:T142)</f>
        <v>0</v>
      </c>
      <c r="AR139" s="121" t="s">
        <v>87</v>
      </c>
      <c r="AT139" s="128" t="s">
        <v>76</v>
      </c>
      <c r="AU139" s="128" t="s">
        <v>85</v>
      </c>
      <c r="AY139" s="121" t="s">
        <v>134</v>
      </c>
      <c r="BK139" s="129">
        <f>SUM(BK140:BK142)</f>
        <v>0</v>
      </c>
    </row>
    <row r="140" spans="2:65" s="1" customFormat="1" ht="16.5" customHeight="1">
      <c r="B140" s="32"/>
      <c r="C140" s="132" t="s">
        <v>316</v>
      </c>
      <c r="D140" s="132" t="s">
        <v>137</v>
      </c>
      <c r="E140" s="133" t="s">
        <v>1775</v>
      </c>
      <c r="F140" s="134" t="s">
        <v>1776</v>
      </c>
      <c r="G140" s="135" t="s">
        <v>1777</v>
      </c>
      <c r="H140" s="136">
        <v>28</v>
      </c>
      <c r="I140" s="137"/>
      <c r="J140" s="138">
        <f>ROUND(I140*H140,2)</f>
        <v>0</v>
      </c>
      <c r="K140" s="134" t="s">
        <v>1</v>
      </c>
      <c r="L140" s="32"/>
      <c r="M140" s="139" t="s">
        <v>1</v>
      </c>
      <c r="N140" s="140" t="s">
        <v>42</v>
      </c>
      <c r="P140" s="141">
        <f>O140*H140</f>
        <v>0</v>
      </c>
      <c r="Q140" s="141">
        <v>0</v>
      </c>
      <c r="R140" s="141">
        <f>Q140*H140</f>
        <v>0</v>
      </c>
      <c r="S140" s="141">
        <v>0</v>
      </c>
      <c r="T140" s="142">
        <f>S140*H140</f>
        <v>0</v>
      </c>
      <c r="AR140" s="143" t="s">
        <v>323</v>
      </c>
      <c r="AT140" s="143" t="s">
        <v>137</v>
      </c>
      <c r="AU140" s="143" t="s">
        <v>87</v>
      </c>
      <c r="AY140" s="17" t="s">
        <v>134</v>
      </c>
      <c r="BE140" s="144">
        <f>IF(N140="základní",J140,0)</f>
        <v>0</v>
      </c>
      <c r="BF140" s="144">
        <f>IF(N140="snížená",J140,0)</f>
        <v>0</v>
      </c>
      <c r="BG140" s="144">
        <f>IF(N140="zákl. přenesená",J140,0)</f>
        <v>0</v>
      </c>
      <c r="BH140" s="144">
        <f>IF(N140="sníž. přenesená",J140,0)</f>
        <v>0</v>
      </c>
      <c r="BI140" s="144">
        <f>IF(N140="nulová",J140,0)</f>
        <v>0</v>
      </c>
      <c r="BJ140" s="17" t="s">
        <v>85</v>
      </c>
      <c r="BK140" s="144">
        <f>ROUND(I140*H140,2)</f>
        <v>0</v>
      </c>
      <c r="BL140" s="17" t="s">
        <v>323</v>
      </c>
      <c r="BM140" s="143" t="s">
        <v>1778</v>
      </c>
    </row>
    <row r="141" spans="2:65" s="1" customFormat="1" ht="16.5" customHeight="1">
      <c r="B141" s="32"/>
      <c r="C141" s="132" t="s">
        <v>323</v>
      </c>
      <c r="D141" s="132" t="s">
        <v>137</v>
      </c>
      <c r="E141" s="133" t="s">
        <v>1779</v>
      </c>
      <c r="F141" s="134" t="s">
        <v>1614</v>
      </c>
      <c r="G141" s="135" t="s">
        <v>139</v>
      </c>
      <c r="H141" s="136">
        <v>1</v>
      </c>
      <c r="I141" s="137"/>
      <c r="J141" s="138">
        <f>ROUND(I141*H141,2)</f>
        <v>0</v>
      </c>
      <c r="K141" s="134" t="s">
        <v>1</v>
      </c>
      <c r="L141" s="32"/>
      <c r="M141" s="139" t="s">
        <v>1</v>
      </c>
      <c r="N141" s="140" t="s">
        <v>42</v>
      </c>
      <c r="P141" s="141">
        <f>O141*H141</f>
        <v>0</v>
      </c>
      <c r="Q141" s="141">
        <v>0</v>
      </c>
      <c r="R141" s="141">
        <f>Q141*H141</f>
        <v>0</v>
      </c>
      <c r="S141" s="141">
        <v>0</v>
      </c>
      <c r="T141" s="142">
        <f>S141*H141</f>
        <v>0</v>
      </c>
      <c r="AR141" s="143" t="s">
        <v>323</v>
      </c>
      <c r="AT141" s="143" t="s">
        <v>137</v>
      </c>
      <c r="AU141" s="143" t="s">
        <v>87</v>
      </c>
      <c r="AY141" s="17" t="s">
        <v>134</v>
      </c>
      <c r="BE141" s="144">
        <f>IF(N141="základní",J141,0)</f>
        <v>0</v>
      </c>
      <c r="BF141" s="144">
        <f>IF(N141="snížená",J141,0)</f>
        <v>0</v>
      </c>
      <c r="BG141" s="144">
        <f>IF(N141="zákl. přenesená",J141,0)</f>
        <v>0</v>
      </c>
      <c r="BH141" s="144">
        <f>IF(N141="sníž. přenesená",J141,0)</f>
        <v>0</v>
      </c>
      <c r="BI141" s="144">
        <f>IF(N141="nulová",J141,0)</f>
        <v>0</v>
      </c>
      <c r="BJ141" s="17" t="s">
        <v>85</v>
      </c>
      <c r="BK141" s="144">
        <f>ROUND(I141*H141,2)</f>
        <v>0</v>
      </c>
      <c r="BL141" s="17" t="s">
        <v>323</v>
      </c>
      <c r="BM141" s="143" t="s">
        <v>1780</v>
      </c>
    </row>
    <row r="142" spans="2:65" s="1" customFormat="1" ht="16.5" customHeight="1">
      <c r="B142" s="32"/>
      <c r="C142" s="132" t="s">
        <v>327</v>
      </c>
      <c r="D142" s="132" t="s">
        <v>137</v>
      </c>
      <c r="E142" s="133" t="s">
        <v>1781</v>
      </c>
      <c r="F142" s="134" t="s">
        <v>649</v>
      </c>
      <c r="G142" s="135" t="s">
        <v>139</v>
      </c>
      <c r="H142" s="136">
        <v>1</v>
      </c>
      <c r="I142" s="137"/>
      <c r="J142" s="138">
        <f>ROUND(I142*H142,2)</f>
        <v>0</v>
      </c>
      <c r="K142" s="134" t="s">
        <v>1</v>
      </c>
      <c r="L142" s="32"/>
      <c r="M142" s="149" t="s">
        <v>1</v>
      </c>
      <c r="N142" s="150" t="s">
        <v>42</v>
      </c>
      <c r="O142" s="151"/>
      <c r="P142" s="152">
        <f>O142*H142</f>
        <v>0</v>
      </c>
      <c r="Q142" s="152">
        <v>0</v>
      </c>
      <c r="R142" s="152">
        <f>Q142*H142</f>
        <v>0</v>
      </c>
      <c r="S142" s="152">
        <v>0</v>
      </c>
      <c r="T142" s="153">
        <f>S142*H142</f>
        <v>0</v>
      </c>
      <c r="AR142" s="143" t="s">
        <v>323</v>
      </c>
      <c r="AT142" s="143" t="s">
        <v>137</v>
      </c>
      <c r="AU142" s="143" t="s">
        <v>87</v>
      </c>
      <c r="AY142" s="17" t="s">
        <v>134</v>
      </c>
      <c r="BE142" s="144">
        <f>IF(N142="základní",J142,0)</f>
        <v>0</v>
      </c>
      <c r="BF142" s="144">
        <f>IF(N142="snížená",J142,0)</f>
        <v>0</v>
      </c>
      <c r="BG142" s="144">
        <f>IF(N142="zákl. přenesená",J142,0)</f>
        <v>0</v>
      </c>
      <c r="BH142" s="144">
        <f>IF(N142="sníž. přenesená",J142,0)</f>
        <v>0</v>
      </c>
      <c r="BI142" s="144">
        <f>IF(N142="nulová",J142,0)</f>
        <v>0</v>
      </c>
      <c r="BJ142" s="17" t="s">
        <v>85</v>
      </c>
      <c r="BK142" s="144">
        <f>ROUND(I142*H142,2)</f>
        <v>0</v>
      </c>
      <c r="BL142" s="17" t="s">
        <v>323</v>
      </c>
      <c r="BM142" s="143" t="s">
        <v>1782</v>
      </c>
    </row>
    <row r="143" spans="2:65" s="1" customFormat="1" ht="6.95" customHeight="1">
      <c r="B143" s="44"/>
      <c r="C143" s="45"/>
      <c r="D143" s="45"/>
      <c r="E143" s="45"/>
      <c r="F143" s="45"/>
      <c r="G143" s="45"/>
      <c r="H143" s="45"/>
      <c r="I143" s="45"/>
      <c r="J143" s="45"/>
      <c r="K143" s="45"/>
      <c r="L143" s="32"/>
    </row>
  </sheetData>
  <sheetProtection algorithmName="SHA-512" hashValue="t33N96T5bgI3Kld1u4ER/sjLZ5BB9x/7dCeS9tRUVrFJWOlZQKMwD6oAh1+QwzAJgZ8WRZjx7s52ybhNCnZr7A==" saltValue="zUxn2scoRjFOtNlQXA8O+A8btQpVlJP1OvtlPmYnGjJjMi79+s+uyWML69/eilynzUxy8Z9VOBfF9mU5Do0UTQ==" spinCount="100000" sheet="1" objects="1" scenarios="1" formatColumns="0" formatRows="0" autoFilter="0"/>
  <autoFilter ref="C118:K142" xr:uid="{00000000-0009-0000-0000-000006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4" fitToHeight="100" orientation="landscape" blackAndWhite="1" r:id="rId1"/>
  <headerFooter>
    <oddFooter>&amp;CStrana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BM210"/>
  <sheetViews>
    <sheetView showGridLines="0" tabSelected="1" view="pageBreakPreview" topLeftCell="A180" zoomScaleNormal="100" zoomScaleSheetLayoutView="100" workbookViewId="0">
      <selection activeCell="F196" sqref="F196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7" t="s">
        <v>105</v>
      </c>
    </row>
    <row r="3" spans="2:46" ht="6.95" hidden="1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</row>
    <row r="4" spans="2:46" ht="24.95" hidden="1" customHeight="1">
      <c r="B4" s="20"/>
      <c r="D4" s="21" t="s">
        <v>106</v>
      </c>
      <c r="L4" s="20"/>
      <c r="M4" s="88" t="s">
        <v>10</v>
      </c>
      <c r="AT4" s="17" t="s">
        <v>4</v>
      </c>
    </row>
    <row r="5" spans="2:46" ht="6.95" hidden="1" customHeight="1">
      <c r="B5" s="20"/>
      <c r="L5" s="20"/>
    </row>
    <row r="6" spans="2:46" ht="12" hidden="1" customHeight="1">
      <c r="B6" s="20"/>
      <c r="D6" s="27" t="s">
        <v>16</v>
      </c>
      <c r="L6" s="20"/>
    </row>
    <row r="7" spans="2:46" ht="16.5" hidden="1" customHeight="1">
      <c r="B7" s="20"/>
      <c r="E7" s="230" t="str">
        <f>'Rekapitulace stavby'!K6</f>
        <v>ŠATNY FOTBALOVÉHO KLUBU S HYGIENICKÝM ZÁZEMÍM PRO DIVÁKY V OBCI HULICE</v>
      </c>
      <c r="F7" s="231"/>
      <c r="G7" s="231"/>
      <c r="H7" s="231"/>
      <c r="L7" s="20"/>
    </row>
    <row r="8" spans="2:46" s="1" customFormat="1" ht="12" hidden="1" customHeight="1">
      <c r="B8" s="32"/>
      <c r="D8" s="27" t="s">
        <v>107</v>
      </c>
      <c r="L8" s="32"/>
    </row>
    <row r="9" spans="2:46" s="1" customFormat="1" ht="16.5" hidden="1" customHeight="1">
      <c r="B9" s="32"/>
      <c r="E9" s="192" t="s">
        <v>1783</v>
      </c>
      <c r="F9" s="232"/>
      <c r="G9" s="232"/>
      <c r="H9" s="232"/>
      <c r="L9" s="32"/>
    </row>
    <row r="10" spans="2:46" s="1" customFormat="1" ht="11.25" hidden="1">
      <c r="B10" s="32"/>
      <c r="L10" s="32"/>
    </row>
    <row r="11" spans="2:46" s="1" customFormat="1" ht="12" hidden="1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hidden="1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20. 5. 2024</v>
      </c>
      <c r="L12" s="32"/>
    </row>
    <row r="13" spans="2:46" s="1" customFormat="1" ht="10.9" hidden="1" customHeight="1">
      <c r="B13" s="32"/>
      <c r="L13" s="32"/>
    </row>
    <row r="14" spans="2:46" s="1" customFormat="1" ht="12" hidden="1" customHeight="1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hidden="1" customHeight="1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5" hidden="1" customHeight="1">
      <c r="B16" s="32"/>
      <c r="L16" s="32"/>
    </row>
    <row r="17" spans="2:12" s="1" customFormat="1" ht="12" hidden="1" customHeight="1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hidden="1" customHeight="1">
      <c r="B18" s="32"/>
      <c r="E18" s="233" t="str">
        <f>'Rekapitulace stavby'!E14</f>
        <v>Vyplň údaj</v>
      </c>
      <c r="F18" s="214"/>
      <c r="G18" s="214"/>
      <c r="H18" s="214"/>
      <c r="I18" s="27" t="s">
        <v>27</v>
      </c>
      <c r="J18" s="28" t="str">
        <f>'Rekapitulace stavby'!AN14</f>
        <v>Vyplň údaj</v>
      </c>
      <c r="L18" s="32"/>
    </row>
    <row r="19" spans="2:12" s="1" customFormat="1" ht="6.95" hidden="1" customHeight="1">
      <c r="B19" s="32"/>
      <c r="L19" s="32"/>
    </row>
    <row r="20" spans="2:12" s="1" customFormat="1" ht="12" hidden="1" customHeight="1">
      <c r="B20" s="32"/>
      <c r="D20" s="27" t="s">
        <v>30</v>
      </c>
      <c r="I20" s="27" t="s">
        <v>25</v>
      </c>
      <c r="J20" s="25" t="s">
        <v>1</v>
      </c>
      <c r="L20" s="32"/>
    </row>
    <row r="21" spans="2:12" s="1" customFormat="1" ht="18" hidden="1" customHeight="1">
      <c r="B21" s="32"/>
      <c r="E21" s="25" t="s">
        <v>31</v>
      </c>
      <c r="I21" s="27" t="s">
        <v>27</v>
      </c>
      <c r="J21" s="25" t="s">
        <v>1</v>
      </c>
      <c r="L21" s="32"/>
    </row>
    <row r="22" spans="2:12" s="1" customFormat="1" ht="6.95" hidden="1" customHeight="1">
      <c r="B22" s="32"/>
      <c r="L22" s="32"/>
    </row>
    <row r="23" spans="2:12" s="1" customFormat="1" ht="12" hidden="1" customHeight="1">
      <c r="B23" s="32"/>
      <c r="D23" s="27" t="s">
        <v>33</v>
      </c>
      <c r="I23" s="27" t="s">
        <v>25</v>
      </c>
      <c r="J23" s="25" t="s">
        <v>1</v>
      </c>
      <c r="L23" s="32"/>
    </row>
    <row r="24" spans="2:12" s="1" customFormat="1" ht="18" hidden="1" customHeight="1">
      <c r="B24" s="32"/>
      <c r="E24" s="25" t="s">
        <v>34</v>
      </c>
      <c r="I24" s="27" t="s">
        <v>27</v>
      </c>
      <c r="J24" s="25" t="s">
        <v>1</v>
      </c>
      <c r="L24" s="32"/>
    </row>
    <row r="25" spans="2:12" s="1" customFormat="1" ht="6.95" hidden="1" customHeight="1">
      <c r="B25" s="32"/>
      <c r="L25" s="32"/>
    </row>
    <row r="26" spans="2:12" s="1" customFormat="1" ht="12" hidden="1" customHeight="1">
      <c r="B26" s="32"/>
      <c r="D26" s="27" t="s">
        <v>35</v>
      </c>
      <c r="L26" s="32"/>
    </row>
    <row r="27" spans="2:12" s="7" customFormat="1" ht="16.5" hidden="1" customHeight="1">
      <c r="B27" s="89"/>
      <c r="E27" s="219" t="s">
        <v>1</v>
      </c>
      <c r="F27" s="219"/>
      <c r="G27" s="219"/>
      <c r="H27" s="219"/>
      <c r="L27" s="89"/>
    </row>
    <row r="28" spans="2:12" s="1" customFormat="1" ht="6.95" hidden="1" customHeight="1">
      <c r="B28" s="32"/>
      <c r="L28" s="32"/>
    </row>
    <row r="29" spans="2:12" s="1" customFormat="1" ht="6.95" hidden="1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hidden="1" customHeight="1">
      <c r="B30" s="32"/>
      <c r="D30" s="90" t="s">
        <v>37</v>
      </c>
      <c r="J30" s="66">
        <f>ROUND(J124, 2)</f>
        <v>0</v>
      </c>
      <c r="L30" s="32"/>
    </row>
    <row r="31" spans="2:12" s="1" customFormat="1" ht="6.95" hidden="1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hidden="1" customHeight="1">
      <c r="B32" s="32"/>
      <c r="F32" s="35" t="s">
        <v>39</v>
      </c>
      <c r="I32" s="35" t="s">
        <v>38</v>
      </c>
      <c r="J32" s="35" t="s">
        <v>40</v>
      </c>
      <c r="L32" s="32"/>
    </row>
    <row r="33" spans="2:12" s="1" customFormat="1" ht="14.45" hidden="1" customHeight="1">
      <c r="B33" s="32"/>
      <c r="D33" s="55" t="s">
        <v>41</v>
      </c>
      <c r="E33" s="27" t="s">
        <v>42</v>
      </c>
      <c r="F33" s="91">
        <f>ROUND((SUM(BE124:BE209)),  2)</f>
        <v>0</v>
      </c>
      <c r="I33" s="92">
        <v>0.21</v>
      </c>
      <c r="J33" s="91">
        <f>ROUND(((SUM(BE124:BE209))*I33),  2)</f>
        <v>0</v>
      </c>
      <c r="L33" s="32"/>
    </row>
    <row r="34" spans="2:12" s="1" customFormat="1" ht="14.45" hidden="1" customHeight="1">
      <c r="B34" s="32"/>
      <c r="E34" s="27" t="s">
        <v>43</v>
      </c>
      <c r="F34" s="91">
        <f>ROUND((SUM(BF124:BF209)),  2)</f>
        <v>0</v>
      </c>
      <c r="I34" s="92">
        <v>0.12</v>
      </c>
      <c r="J34" s="91">
        <f>ROUND(((SUM(BF124:BF209))*I34),  2)</f>
        <v>0</v>
      </c>
      <c r="L34" s="32"/>
    </row>
    <row r="35" spans="2:12" s="1" customFormat="1" ht="14.45" hidden="1" customHeight="1">
      <c r="B35" s="32"/>
      <c r="E35" s="27" t="s">
        <v>44</v>
      </c>
      <c r="F35" s="91">
        <f>ROUND((SUM(BG124:BG209)),  2)</f>
        <v>0</v>
      </c>
      <c r="I35" s="92">
        <v>0.21</v>
      </c>
      <c r="J35" s="91">
        <f>0</f>
        <v>0</v>
      </c>
      <c r="L35" s="32"/>
    </row>
    <row r="36" spans="2:12" s="1" customFormat="1" ht="14.45" hidden="1" customHeight="1">
      <c r="B36" s="32"/>
      <c r="E36" s="27" t="s">
        <v>45</v>
      </c>
      <c r="F36" s="91">
        <f>ROUND((SUM(BH124:BH209)),  2)</f>
        <v>0</v>
      </c>
      <c r="I36" s="92">
        <v>0.12</v>
      </c>
      <c r="J36" s="91">
        <f>0</f>
        <v>0</v>
      </c>
      <c r="L36" s="32"/>
    </row>
    <row r="37" spans="2:12" s="1" customFormat="1" ht="14.45" hidden="1" customHeight="1">
      <c r="B37" s="32"/>
      <c r="E37" s="27" t="s">
        <v>46</v>
      </c>
      <c r="F37" s="91">
        <f>ROUND((SUM(BI124:BI209)),  2)</f>
        <v>0</v>
      </c>
      <c r="I37" s="92">
        <v>0</v>
      </c>
      <c r="J37" s="91">
        <f>0</f>
        <v>0</v>
      </c>
      <c r="L37" s="32"/>
    </row>
    <row r="38" spans="2:12" s="1" customFormat="1" ht="6.95" hidden="1" customHeight="1">
      <c r="B38" s="32"/>
      <c r="L38" s="32"/>
    </row>
    <row r="39" spans="2:12" s="1" customFormat="1" ht="25.35" hidden="1" customHeight="1">
      <c r="B39" s="32"/>
      <c r="C39" s="93"/>
      <c r="D39" s="94" t="s">
        <v>47</v>
      </c>
      <c r="E39" s="57"/>
      <c r="F39" s="57"/>
      <c r="G39" s="95" t="s">
        <v>48</v>
      </c>
      <c r="H39" s="96" t="s">
        <v>49</v>
      </c>
      <c r="I39" s="57"/>
      <c r="J39" s="97">
        <f>SUM(J30:J37)</f>
        <v>0</v>
      </c>
      <c r="K39" s="98"/>
      <c r="L39" s="32"/>
    </row>
    <row r="40" spans="2:12" s="1" customFormat="1" ht="14.45" hidden="1" customHeight="1">
      <c r="B40" s="32"/>
      <c r="L40" s="32"/>
    </row>
    <row r="41" spans="2:12" ht="14.45" hidden="1" customHeight="1">
      <c r="B41" s="20"/>
      <c r="L41" s="20"/>
    </row>
    <row r="42" spans="2:12" ht="14.45" hidden="1" customHeight="1">
      <c r="B42" s="20"/>
      <c r="L42" s="20"/>
    </row>
    <row r="43" spans="2:12" ht="14.45" hidden="1" customHeight="1">
      <c r="B43" s="20"/>
      <c r="L43" s="20"/>
    </row>
    <row r="44" spans="2:12" ht="14.45" hidden="1" customHeight="1">
      <c r="B44" s="20"/>
      <c r="L44" s="20"/>
    </row>
    <row r="45" spans="2:12" ht="14.45" hidden="1" customHeight="1">
      <c r="B45" s="20"/>
      <c r="L45" s="20"/>
    </row>
    <row r="46" spans="2:12" ht="14.45" hidden="1" customHeight="1">
      <c r="B46" s="20"/>
      <c r="L46" s="20"/>
    </row>
    <row r="47" spans="2:12" ht="14.45" hidden="1" customHeight="1">
      <c r="B47" s="20"/>
      <c r="L47" s="20"/>
    </row>
    <row r="48" spans="2:12" ht="14.45" hidden="1" customHeight="1">
      <c r="B48" s="20"/>
      <c r="L48" s="20"/>
    </row>
    <row r="49" spans="2:12" ht="14.45" hidden="1" customHeight="1">
      <c r="B49" s="20"/>
      <c r="L49" s="20"/>
    </row>
    <row r="50" spans="2:12" s="1" customFormat="1" ht="14.45" hidden="1" customHeight="1">
      <c r="B50" s="32"/>
      <c r="D50" s="41" t="s">
        <v>50</v>
      </c>
      <c r="E50" s="42"/>
      <c r="F50" s="42"/>
      <c r="G50" s="41" t="s">
        <v>51</v>
      </c>
      <c r="H50" s="42"/>
      <c r="I50" s="42"/>
      <c r="J50" s="42"/>
      <c r="K50" s="42"/>
      <c r="L50" s="32"/>
    </row>
    <row r="51" spans="2:12" ht="11.25" hidden="1">
      <c r="B51" s="20"/>
      <c r="L51" s="20"/>
    </row>
    <row r="52" spans="2:12" ht="11.25" hidden="1">
      <c r="B52" s="20"/>
      <c r="L52" s="20"/>
    </row>
    <row r="53" spans="2:12" ht="11.25" hidden="1">
      <c r="B53" s="20"/>
      <c r="L53" s="20"/>
    </row>
    <row r="54" spans="2:12" ht="11.25" hidden="1">
      <c r="B54" s="20"/>
      <c r="L54" s="20"/>
    </row>
    <row r="55" spans="2:12" ht="11.25" hidden="1">
      <c r="B55" s="20"/>
      <c r="L55" s="20"/>
    </row>
    <row r="56" spans="2:12" ht="11.25" hidden="1">
      <c r="B56" s="20"/>
      <c r="L56" s="20"/>
    </row>
    <row r="57" spans="2:12" ht="11.25" hidden="1">
      <c r="B57" s="20"/>
      <c r="L57" s="20"/>
    </row>
    <row r="58" spans="2:12" ht="11.25" hidden="1">
      <c r="B58" s="20"/>
      <c r="L58" s="20"/>
    </row>
    <row r="59" spans="2:12" ht="11.25" hidden="1">
      <c r="B59" s="20"/>
      <c r="L59" s="20"/>
    </row>
    <row r="60" spans="2:12" ht="11.25" hidden="1">
      <c r="B60" s="20"/>
      <c r="L60" s="20"/>
    </row>
    <row r="61" spans="2:12" s="1" customFormat="1" ht="12.75" hidden="1">
      <c r="B61" s="32"/>
      <c r="D61" s="43" t="s">
        <v>52</v>
      </c>
      <c r="E61" s="34"/>
      <c r="F61" s="99" t="s">
        <v>53</v>
      </c>
      <c r="G61" s="43" t="s">
        <v>52</v>
      </c>
      <c r="H61" s="34"/>
      <c r="I61" s="34"/>
      <c r="J61" s="100" t="s">
        <v>53</v>
      </c>
      <c r="K61" s="34"/>
      <c r="L61" s="32"/>
    </row>
    <row r="62" spans="2:12" ht="11.25" hidden="1">
      <c r="B62" s="20"/>
      <c r="L62" s="20"/>
    </row>
    <row r="63" spans="2:12" ht="11.25" hidden="1">
      <c r="B63" s="20"/>
      <c r="L63" s="20"/>
    </row>
    <row r="64" spans="2:12" ht="11.25" hidden="1">
      <c r="B64" s="20"/>
      <c r="L64" s="20"/>
    </row>
    <row r="65" spans="2:12" s="1" customFormat="1" ht="12.75" hidden="1">
      <c r="B65" s="32"/>
      <c r="D65" s="41" t="s">
        <v>54</v>
      </c>
      <c r="E65" s="42"/>
      <c r="F65" s="42"/>
      <c r="G65" s="41" t="s">
        <v>55</v>
      </c>
      <c r="H65" s="42"/>
      <c r="I65" s="42"/>
      <c r="J65" s="42"/>
      <c r="K65" s="42"/>
      <c r="L65" s="32"/>
    </row>
    <row r="66" spans="2:12" ht="11.25" hidden="1">
      <c r="B66" s="20"/>
      <c r="L66" s="20"/>
    </row>
    <row r="67" spans="2:12" ht="11.25" hidden="1">
      <c r="B67" s="20"/>
      <c r="L67" s="20"/>
    </row>
    <row r="68" spans="2:12" ht="11.25" hidden="1">
      <c r="B68" s="20"/>
      <c r="L68" s="20"/>
    </row>
    <row r="69" spans="2:12" ht="11.25" hidden="1">
      <c r="B69" s="20"/>
      <c r="L69" s="20"/>
    </row>
    <row r="70" spans="2:12" ht="11.25" hidden="1">
      <c r="B70" s="20"/>
      <c r="L70" s="20"/>
    </row>
    <row r="71" spans="2:12" ht="11.25" hidden="1">
      <c r="B71" s="20"/>
      <c r="L71" s="20"/>
    </row>
    <row r="72" spans="2:12" ht="11.25" hidden="1">
      <c r="B72" s="20"/>
      <c r="L72" s="20"/>
    </row>
    <row r="73" spans="2:12" ht="11.25" hidden="1">
      <c r="B73" s="20"/>
      <c r="L73" s="20"/>
    </row>
    <row r="74" spans="2:12" ht="11.25" hidden="1">
      <c r="B74" s="20"/>
      <c r="L74" s="20"/>
    </row>
    <row r="75" spans="2:12" ht="11.25" hidden="1">
      <c r="B75" s="20"/>
      <c r="L75" s="20"/>
    </row>
    <row r="76" spans="2:12" s="1" customFormat="1" ht="12.75" hidden="1">
      <c r="B76" s="32"/>
      <c r="D76" s="43" t="s">
        <v>52</v>
      </c>
      <c r="E76" s="34"/>
      <c r="F76" s="99" t="s">
        <v>53</v>
      </c>
      <c r="G76" s="43" t="s">
        <v>52</v>
      </c>
      <c r="H76" s="34"/>
      <c r="I76" s="34"/>
      <c r="J76" s="100" t="s">
        <v>53</v>
      </c>
      <c r="K76" s="34"/>
      <c r="L76" s="32"/>
    </row>
    <row r="77" spans="2:12" s="1" customFormat="1" ht="14.45" hidden="1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78" spans="2:12" ht="11.25" hidden="1"/>
    <row r="79" spans="2:12" ht="11.25" hidden="1"/>
    <row r="80" spans="2:12" ht="11.25" hidden="1"/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1" t="s">
        <v>109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30" t="str">
        <f>E7</f>
        <v>ŠATNY FOTBALOVÉHO KLUBU S HYGIENICKÝM ZÁZEMÍM PRO DIVÁKY V OBCI HULICE</v>
      </c>
      <c r="F85" s="231"/>
      <c r="G85" s="231"/>
      <c r="H85" s="231"/>
      <c r="L85" s="32"/>
    </row>
    <row r="86" spans="2:47" s="1" customFormat="1" ht="12" customHeight="1">
      <c r="B86" s="32"/>
      <c r="C86" s="27" t="s">
        <v>107</v>
      </c>
      <c r="L86" s="32"/>
    </row>
    <row r="87" spans="2:47" s="1" customFormat="1" ht="16.5" customHeight="1">
      <c r="B87" s="32"/>
      <c r="E87" s="192" t="str">
        <f>E9</f>
        <v>07 - ELEKTROINSTALACE, BLESKOSVOD</v>
      </c>
      <c r="F87" s="232"/>
      <c r="G87" s="232"/>
      <c r="H87" s="232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>Obec Hulice, 257 63 Trhový Štěpánov</v>
      </c>
      <c r="I89" s="27" t="s">
        <v>22</v>
      </c>
      <c r="J89" s="52" t="str">
        <f>IF(J12="","",J12)</f>
        <v>20. 5. 2024</v>
      </c>
      <c r="L89" s="32"/>
    </row>
    <row r="90" spans="2:47" s="1" customFormat="1" ht="6.95" customHeight="1">
      <c r="B90" s="32"/>
      <c r="L90" s="32"/>
    </row>
    <row r="91" spans="2:47" s="1" customFormat="1" ht="15.2" customHeight="1">
      <c r="B91" s="32"/>
      <c r="C91" s="27" t="s">
        <v>24</v>
      </c>
      <c r="F91" s="25" t="str">
        <f>E15</f>
        <v>Obec Hulice, č. p. 33, 257 63 Trhový Štěpánov</v>
      </c>
      <c r="I91" s="27" t="s">
        <v>30</v>
      </c>
      <c r="J91" s="30" t="str">
        <f>E21</f>
        <v xml:space="preserve">Ing.arch. Jiří Dvořák </v>
      </c>
      <c r="L91" s="32"/>
    </row>
    <row r="92" spans="2:47" s="1" customFormat="1" ht="15.2" customHeight="1">
      <c r="B92" s="32"/>
      <c r="C92" s="27" t="s">
        <v>28</v>
      </c>
      <c r="F92" s="25" t="str">
        <f>IF(E18="","",E18)</f>
        <v>Vyplň údaj</v>
      </c>
      <c r="I92" s="27" t="s">
        <v>33</v>
      </c>
      <c r="J92" s="30" t="str">
        <f>E24</f>
        <v>Vladimír Mrázek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1" t="s">
        <v>110</v>
      </c>
      <c r="D94" s="93"/>
      <c r="E94" s="93"/>
      <c r="F94" s="93"/>
      <c r="G94" s="93"/>
      <c r="H94" s="93"/>
      <c r="I94" s="93"/>
      <c r="J94" s="102" t="s">
        <v>111</v>
      </c>
      <c r="K94" s="93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3" t="s">
        <v>112</v>
      </c>
      <c r="J96" s="66">
        <f>J124</f>
        <v>0</v>
      </c>
      <c r="L96" s="32"/>
      <c r="AU96" s="17" t="s">
        <v>113</v>
      </c>
    </row>
    <row r="97" spans="2:12" s="8" customFormat="1" ht="24.95" customHeight="1">
      <c r="B97" s="104"/>
      <c r="D97" s="105" t="s">
        <v>1784</v>
      </c>
      <c r="E97" s="106"/>
      <c r="F97" s="106"/>
      <c r="G97" s="106"/>
      <c r="H97" s="106"/>
      <c r="I97" s="106"/>
      <c r="J97" s="107">
        <f>J125</f>
        <v>0</v>
      </c>
      <c r="L97" s="104"/>
    </row>
    <row r="98" spans="2:12" s="9" customFormat="1" ht="19.899999999999999" customHeight="1">
      <c r="B98" s="108"/>
      <c r="D98" s="109" t="s">
        <v>1785</v>
      </c>
      <c r="E98" s="110"/>
      <c r="F98" s="110"/>
      <c r="G98" s="110"/>
      <c r="H98" s="110"/>
      <c r="I98" s="110"/>
      <c r="J98" s="111">
        <f>J126</f>
        <v>0</v>
      </c>
      <c r="L98" s="108"/>
    </row>
    <row r="99" spans="2:12" s="9" customFormat="1" ht="19.899999999999999" customHeight="1">
      <c r="B99" s="108"/>
      <c r="D99" s="109" t="s">
        <v>1786</v>
      </c>
      <c r="E99" s="110"/>
      <c r="F99" s="110"/>
      <c r="G99" s="110"/>
      <c r="H99" s="110"/>
      <c r="I99" s="110"/>
      <c r="J99" s="111">
        <f>J135</f>
        <v>0</v>
      </c>
      <c r="L99" s="108"/>
    </row>
    <row r="100" spans="2:12" s="9" customFormat="1" ht="19.899999999999999" customHeight="1">
      <c r="B100" s="108"/>
      <c r="D100" s="109" t="s">
        <v>1787</v>
      </c>
      <c r="E100" s="110"/>
      <c r="F100" s="110"/>
      <c r="G100" s="110"/>
      <c r="H100" s="110"/>
      <c r="I100" s="110"/>
      <c r="J100" s="111">
        <f>J152</f>
        <v>0</v>
      </c>
      <c r="L100" s="108"/>
    </row>
    <row r="101" spans="2:12" s="9" customFormat="1" ht="19.899999999999999" customHeight="1">
      <c r="B101" s="108"/>
      <c r="D101" s="109" t="s">
        <v>1788</v>
      </c>
      <c r="E101" s="110"/>
      <c r="F101" s="110"/>
      <c r="G101" s="110"/>
      <c r="H101" s="110"/>
      <c r="I101" s="110"/>
      <c r="J101" s="111">
        <f>J175</f>
        <v>0</v>
      </c>
      <c r="L101" s="108"/>
    </row>
    <row r="102" spans="2:12" s="9" customFormat="1" ht="19.899999999999999" customHeight="1">
      <c r="B102" s="108"/>
      <c r="D102" s="109" t="s">
        <v>1789</v>
      </c>
      <c r="E102" s="110"/>
      <c r="F102" s="110"/>
      <c r="G102" s="110"/>
      <c r="H102" s="110"/>
      <c r="I102" s="110"/>
      <c r="J102" s="111">
        <f>J183</f>
        <v>0</v>
      </c>
      <c r="L102" s="108"/>
    </row>
    <row r="103" spans="2:12" s="9" customFormat="1" ht="19.899999999999999" customHeight="1">
      <c r="B103" s="108"/>
      <c r="D103" s="109" t="s">
        <v>1790</v>
      </c>
      <c r="E103" s="110"/>
      <c r="F103" s="110"/>
      <c r="G103" s="110"/>
      <c r="H103" s="110"/>
      <c r="I103" s="110"/>
      <c r="J103" s="111">
        <f>J189</f>
        <v>0</v>
      </c>
      <c r="L103" s="108"/>
    </row>
    <row r="104" spans="2:12" s="9" customFormat="1" ht="19.899999999999999" customHeight="1">
      <c r="B104" s="108"/>
      <c r="D104" s="109" t="s">
        <v>1791</v>
      </c>
      <c r="E104" s="110"/>
      <c r="F104" s="110"/>
      <c r="G104" s="110"/>
      <c r="H104" s="110"/>
      <c r="I104" s="110"/>
      <c r="J104" s="111">
        <f>J204</f>
        <v>0</v>
      </c>
      <c r="L104" s="108"/>
    </row>
    <row r="105" spans="2:12" s="1" customFormat="1" ht="21.75" customHeight="1">
      <c r="B105" s="32"/>
      <c r="L105" s="32"/>
    </row>
    <row r="106" spans="2:12" s="1" customFormat="1" ht="6.95" customHeight="1">
      <c r="B106" s="44"/>
      <c r="C106" s="45"/>
      <c r="D106" s="45"/>
      <c r="E106" s="45"/>
      <c r="F106" s="45"/>
      <c r="G106" s="45"/>
      <c r="H106" s="45"/>
      <c r="I106" s="45"/>
      <c r="J106" s="45"/>
      <c r="K106" s="45"/>
      <c r="L106" s="32"/>
    </row>
    <row r="110" spans="2:12" s="1" customFormat="1" ht="6.95" customHeight="1">
      <c r="B110" s="46"/>
      <c r="C110" s="47"/>
      <c r="D110" s="47"/>
      <c r="E110" s="47"/>
      <c r="F110" s="47"/>
      <c r="G110" s="47"/>
      <c r="H110" s="47"/>
      <c r="I110" s="47"/>
      <c r="J110" s="47"/>
      <c r="K110" s="47"/>
      <c r="L110" s="32"/>
    </row>
    <row r="111" spans="2:12" s="1" customFormat="1" ht="24.95" customHeight="1">
      <c r="B111" s="32"/>
      <c r="C111" s="21" t="s">
        <v>118</v>
      </c>
      <c r="L111" s="32"/>
    </row>
    <row r="112" spans="2:12" s="1" customFormat="1" ht="6.95" customHeight="1">
      <c r="B112" s="32"/>
      <c r="L112" s="32"/>
    </row>
    <row r="113" spans="2:65" s="1" customFormat="1" ht="12" customHeight="1">
      <c r="B113" s="32"/>
      <c r="C113" s="27" t="s">
        <v>16</v>
      </c>
      <c r="L113" s="32"/>
    </row>
    <row r="114" spans="2:65" s="1" customFormat="1" ht="16.5" customHeight="1">
      <c r="B114" s="32"/>
      <c r="E114" s="230" t="str">
        <f>E7</f>
        <v>ŠATNY FOTBALOVÉHO KLUBU S HYGIENICKÝM ZÁZEMÍM PRO DIVÁKY V OBCI HULICE</v>
      </c>
      <c r="F114" s="231"/>
      <c r="G114" s="231"/>
      <c r="H114" s="231"/>
      <c r="L114" s="32"/>
    </row>
    <row r="115" spans="2:65" s="1" customFormat="1" ht="12" customHeight="1">
      <c r="B115" s="32"/>
      <c r="C115" s="27" t="s">
        <v>107</v>
      </c>
      <c r="L115" s="32"/>
    </row>
    <row r="116" spans="2:65" s="1" customFormat="1" ht="16.5" customHeight="1">
      <c r="B116" s="32"/>
      <c r="E116" s="192" t="str">
        <f>E9</f>
        <v>07 - ELEKTROINSTALACE, BLESKOSVOD</v>
      </c>
      <c r="F116" s="232"/>
      <c r="G116" s="232"/>
      <c r="H116" s="232"/>
      <c r="L116" s="32"/>
    </row>
    <row r="117" spans="2:65" s="1" customFormat="1" ht="6.95" customHeight="1">
      <c r="B117" s="32"/>
      <c r="L117" s="32"/>
    </row>
    <row r="118" spans="2:65" s="1" customFormat="1" ht="12" customHeight="1">
      <c r="B118" s="32"/>
      <c r="C118" s="27" t="s">
        <v>20</v>
      </c>
      <c r="F118" s="25" t="str">
        <f>F12</f>
        <v>Obec Hulice, 257 63 Trhový Štěpánov</v>
      </c>
      <c r="I118" s="27" t="s">
        <v>22</v>
      </c>
      <c r="J118" s="52" t="str">
        <f>IF(J12="","",J12)</f>
        <v>20. 5. 2024</v>
      </c>
      <c r="L118" s="32"/>
    </row>
    <row r="119" spans="2:65" s="1" customFormat="1" ht="6.95" customHeight="1">
      <c r="B119" s="32"/>
      <c r="L119" s="32"/>
    </row>
    <row r="120" spans="2:65" s="1" customFormat="1" ht="15.2" customHeight="1">
      <c r="B120" s="32"/>
      <c r="C120" s="27" t="s">
        <v>24</v>
      </c>
      <c r="F120" s="25" t="str">
        <f>E15</f>
        <v>Obec Hulice, č. p. 33, 257 63 Trhový Štěpánov</v>
      </c>
      <c r="I120" s="27" t="s">
        <v>30</v>
      </c>
      <c r="J120" s="30" t="str">
        <f>E21</f>
        <v xml:space="preserve">Ing.arch. Jiří Dvořák </v>
      </c>
      <c r="L120" s="32"/>
    </row>
    <row r="121" spans="2:65" s="1" customFormat="1" ht="15.2" customHeight="1">
      <c r="B121" s="32"/>
      <c r="C121" s="27" t="s">
        <v>28</v>
      </c>
      <c r="F121" s="25" t="str">
        <f>IF(E18="","",E18)</f>
        <v>Vyplň údaj</v>
      </c>
      <c r="I121" s="27" t="s">
        <v>33</v>
      </c>
      <c r="J121" s="30" t="str">
        <f>E24</f>
        <v>Vladimír Mrázek</v>
      </c>
      <c r="L121" s="32"/>
    </row>
    <row r="122" spans="2:65" s="1" customFormat="1" ht="10.35" customHeight="1">
      <c r="B122" s="32"/>
      <c r="L122" s="32"/>
    </row>
    <row r="123" spans="2:65" s="10" customFormat="1" ht="29.25" customHeight="1">
      <c r="B123" s="112"/>
      <c r="C123" s="113" t="s">
        <v>119</v>
      </c>
      <c r="D123" s="114" t="s">
        <v>62</v>
      </c>
      <c r="E123" s="114" t="s">
        <v>58</v>
      </c>
      <c r="F123" s="114" t="s">
        <v>59</v>
      </c>
      <c r="G123" s="114" t="s">
        <v>120</v>
      </c>
      <c r="H123" s="114" t="s">
        <v>121</v>
      </c>
      <c r="I123" s="114" t="s">
        <v>122</v>
      </c>
      <c r="J123" s="114" t="s">
        <v>111</v>
      </c>
      <c r="K123" s="115" t="s">
        <v>123</v>
      </c>
      <c r="L123" s="112"/>
      <c r="M123" s="59" t="s">
        <v>1</v>
      </c>
      <c r="N123" s="60" t="s">
        <v>41</v>
      </c>
      <c r="O123" s="60" t="s">
        <v>124</v>
      </c>
      <c r="P123" s="60" t="s">
        <v>125</v>
      </c>
      <c r="Q123" s="60" t="s">
        <v>126</v>
      </c>
      <c r="R123" s="60" t="s">
        <v>127</v>
      </c>
      <c r="S123" s="60" t="s">
        <v>128</v>
      </c>
      <c r="T123" s="61" t="s">
        <v>129</v>
      </c>
    </row>
    <row r="124" spans="2:65" s="1" customFormat="1" ht="22.9" customHeight="1">
      <c r="B124" s="32"/>
      <c r="C124" s="64" t="s">
        <v>130</v>
      </c>
      <c r="J124" s="116">
        <f>BK124</f>
        <v>0</v>
      </c>
      <c r="L124" s="32"/>
      <c r="M124" s="62"/>
      <c r="N124" s="53"/>
      <c r="O124" s="53"/>
      <c r="P124" s="117">
        <f>P125</f>
        <v>0</v>
      </c>
      <c r="Q124" s="53"/>
      <c r="R124" s="117">
        <f>R125</f>
        <v>0</v>
      </c>
      <c r="S124" s="53"/>
      <c r="T124" s="118">
        <f>T125</f>
        <v>0</v>
      </c>
      <c r="AT124" s="17" t="s">
        <v>76</v>
      </c>
      <c r="AU124" s="17" t="s">
        <v>113</v>
      </c>
      <c r="BK124" s="119">
        <f>BK125</f>
        <v>0</v>
      </c>
    </row>
    <row r="125" spans="2:65" s="11" customFormat="1" ht="25.9" customHeight="1">
      <c r="B125" s="120"/>
      <c r="D125" s="121" t="s">
        <v>76</v>
      </c>
      <c r="E125" s="122" t="s">
        <v>654</v>
      </c>
      <c r="F125" s="122" t="s">
        <v>1792</v>
      </c>
      <c r="I125" s="123"/>
      <c r="J125" s="124">
        <f>BK125</f>
        <v>0</v>
      </c>
      <c r="L125" s="120"/>
      <c r="M125" s="125"/>
      <c r="P125" s="126">
        <f>P126+P135+P152+P175+P183+P189+P204</f>
        <v>0</v>
      </c>
      <c r="R125" s="126">
        <f>R126+R135+R152+R175+R183+R189+R204</f>
        <v>0</v>
      </c>
      <c r="T125" s="127">
        <f>T126+T135+T152+T175+T183+T189+T204</f>
        <v>0</v>
      </c>
      <c r="AR125" s="121" t="s">
        <v>87</v>
      </c>
      <c r="AT125" s="128" t="s">
        <v>76</v>
      </c>
      <c r="AU125" s="128" t="s">
        <v>77</v>
      </c>
      <c r="AY125" s="121" t="s">
        <v>134</v>
      </c>
      <c r="BK125" s="129">
        <f>BK126+BK135+BK152+BK175+BK183+BK189+BK204</f>
        <v>0</v>
      </c>
    </row>
    <row r="126" spans="2:65" s="11" customFormat="1" ht="22.9" customHeight="1">
      <c r="B126" s="120"/>
      <c r="D126" s="121" t="s">
        <v>76</v>
      </c>
      <c r="E126" s="130" t="s">
        <v>1793</v>
      </c>
      <c r="F126" s="130" t="s">
        <v>1794</v>
      </c>
      <c r="I126" s="123"/>
      <c r="J126" s="131">
        <f>BK126</f>
        <v>0</v>
      </c>
      <c r="L126" s="120"/>
      <c r="M126" s="125"/>
      <c r="P126" s="126">
        <f>SUM(P127:P134)</f>
        <v>0</v>
      </c>
      <c r="R126" s="126">
        <f>SUM(R127:R134)</f>
        <v>0</v>
      </c>
      <c r="T126" s="127">
        <f>SUM(T127:T134)</f>
        <v>0</v>
      </c>
      <c r="AR126" s="121" t="s">
        <v>87</v>
      </c>
      <c r="AT126" s="128" t="s">
        <v>76</v>
      </c>
      <c r="AU126" s="128" t="s">
        <v>85</v>
      </c>
      <c r="AY126" s="121" t="s">
        <v>134</v>
      </c>
      <c r="BK126" s="129">
        <f>SUM(BK127:BK134)</f>
        <v>0</v>
      </c>
    </row>
    <row r="127" spans="2:65" s="1" customFormat="1" ht="16.5" customHeight="1">
      <c r="B127" s="32"/>
      <c r="C127" s="132" t="s">
        <v>85</v>
      </c>
      <c r="D127" s="132" t="s">
        <v>137</v>
      </c>
      <c r="E127" s="133" t="s">
        <v>1795</v>
      </c>
      <c r="F127" s="134" t="s">
        <v>1796</v>
      </c>
      <c r="G127" s="135" t="s">
        <v>1435</v>
      </c>
      <c r="H127" s="136">
        <v>1</v>
      </c>
      <c r="I127" s="137"/>
      <c r="J127" s="138">
        <f t="shared" ref="J127:J134" si="0">ROUND(I127*H127,2)</f>
        <v>0</v>
      </c>
      <c r="K127" s="134" t="s">
        <v>1</v>
      </c>
      <c r="L127" s="32"/>
      <c r="M127" s="139" t="s">
        <v>1</v>
      </c>
      <c r="N127" s="140" t="s">
        <v>42</v>
      </c>
      <c r="P127" s="141">
        <f t="shared" ref="P127:P134" si="1">O127*H127</f>
        <v>0</v>
      </c>
      <c r="Q127" s="141">
        <v>0</v>
      </c>
      <c r="R127" s="141">
        <f t="shared" ref="R127:R134" si="2">Q127*H127</f>
        <v>0</v>
      </c>
      <c r="S127" s="141">
        <v>0</v>
      </c>
      <c r="T127" s="142">
        <f t="shared" ref="T127:T134" si="3">S127*H127</f>
        <v>0</v>
      </c>
      <c r="AR127" s="143" t="s">
        <v>155</v>
      </c>
      <c r="AT127" s="143" t="s">
        <v>137</v>
      </c>
      <c r="AU127" s="143" t="s">
        <v>87</v>
      </c>
      <c r="AY127" s="17" t="s">
        <v>134</v>
      </c>
      <c r="BE127" s="144">
        <f t="shared" ref="BE127:BE134" si="4">IF(N127="základní",J127,0)</f>
        <v>0</v>
      </c>
      <c r="BF127" s="144">
        <f t="shared" ref="BF127:BF134" si="5">IF(N127="snížená",J127,0)</f>
        <v>0</v>
      </c>
      <c r="BG127" s="144">
        <f t="shared" ref="BG127:BG134" si="6">IF(N127="zákl. přenesená",J127,0)</f>
        <v>0</v>
      </c>
      <c r="BH127" s="144">
        <f t="shared" ref="BH127:BH134" si="7">IF(N127="sníž. přenesená",J127,0)</f>
        <v>0</v>
      </c>
      <c r="BI127" s="144">
        <f t="shared" ref="BI127:BI134" si="8">IF(N127="nulová",J127,0)</f>
        <v>0</v>
      </c>
      <c r="BJ127" s="17" t="s">
        <v>85</v>
      </c>
      <c r="BK127" s="144">
        <f t="shared" ref="BK127:BK134" si="9">ROUND(I127*H127,2)</f>
        <v>0</v>
      </c>
      <c r="BL127" s="17" t="s">
        <v>155</v>
      </c>
      <c r="BM127" s="143" t="s">
        <v>1797</v>
      </c>
    </row>
    <row r="128" spans="2:65" s="1" customFormat="1" ht="16.5" customHeight="1">
      <c r="B128" s="32"/>
      <c r="C128" s="174" t="s">
        <v>87</v>
      </c>
      <c r="D128" s="174" t="s">
        <v>420</v>
      </c>
      <c r="E128" s="175" t="s">
        <v>1798</v>
      </c>
      <c r="F128" s="176" t="s">
        <v>1799</v>
      </c>
      <c r="G128" s="177" t="s">
        <v>1435</v>
      </c>
      <c r="H128" s="178">
        <v>1</v>
      </c>
      <c r="I128" s="179"/>
      <c r="J128" s="180">
        <f t="shared" si="0"/>
        <v>0</v>
      </c>
      <c r="K128" s="176" t="s">
        <v>1</v>
      </c>
      <c r="L128" s="181"/>
      <c r="M128" s="182" t="s">
        <v>1</v>
      </c>
      <c r="N128" s="183" t="s">
        <v>42</v>
      </c>
      <c r="P128" s="141">
        <f t="shared" si="1"/>
        <v>0</v>
      </c>
      <c r="Q128" s="141">
        <v>0</v>
      </c>
      <c r="R128" s="141">
        <f t="shared" si="2"/>
        <v>0</v>
      </c>
      <c r="S128" s="141">
        <v>0</v>
      </c>
      <c r="T128" s="142">
        <f t="shared" si="3"/>
        <v>0</v>
      </c>
      <c r="AR128" s="143" t="s">
        <v>204</v>
      </c>
      <c r="AT128" s="143" t="s">
        <v>420</v>
      </c>
      <c r="AU128" s="143" t="s">
        <v>87</v>
      </c>
      <c r="AY128" s="17" t="s">
        <v>134</v>
      </c>
      <c r="BE128" s="144">
        <f t="shared" si="4"/>
        <v>0</v>
      </c>
      <c r="BF128" s="144">
        <f t="shared" si="5"/>
        <v>0</v>
      </c>
      <c r="BG128" s="144">
        <f t="shared" si="6"/>
        <v>0</v>
      </c>
      <c r="BH128" s="144">
        <f t="shared" si="7"/>
        <v>0</v>
      </c>
      <c r="BI128" s="144">
        <f t="shared" si="8"/>
        <v>0</v>
      </c>
      <c r="BJ128" s="17" t="s">
        <v>85</v>
      </c>
      <c r="BK128" s="144">
        <f t="shared" si="9"/>
        <v>0</v>
      </c>
      <c r="BL128" s="17" t="s">
        <v>155</v>
      </c>
      <c r="BM128" s="143" t="s">
        <v>1800</v>
      </c>
    </row>
    <row r="129" spans="2:65" s="1" customFormat="1" ht="16.5" customHeight="1">
      <c r="B129" s="32"/>
      <c r="C129" s="174" t="s">
        <v>149</v>
      </c>
      <c r="D129" s="174" t="s">
        <v>420</v>
      </c>
      <c r="E129" s="175" t="s">
        <v>1801</v>
      </c>
      <c r="F129" s="176" t="s">
        <v>1802</v>
      </c>
      <c r="G129" s="177" t="s">
        <v>1435</v>
      </c>
      <c r="H129" s="178">
        <v>3</v>
      </c>
      <c r="I129" s="179"/>
      <c r="J129" s="180">
        <f t="shared" si="0"/>
        <v>0</v>
      </c>
      <c r="K129" s="176" t="s">
        <v>1</v>
      </c>
      <c r="L129" s="181"/>
      <c r="M129" s="182" t="s">
        <v>1</v>
      </c>
      <c r="N129" s="183" t="s">
        <v>42</v>
      </c>
      <c r="P129" s="141">
        <f t="shared" si="1"/>
        <v>0</v>
      </c>
      <c r="Q129" s="141">
        <v>0</v>
      </c>
      <c r="R129" s="141">
        <f t="shared" si="2"/>
        <v>0</v>
      </c>
      <c r="S129" s="141">
        <v>0</v>
      </c>
      <c r="T129" s="142">
        <f t="shared" si="3"/>
        <v>0</v>
      </c>
      <c r="AR129" s="143" t="s">
        <v>204</v>
      </c>
      <c r="AT129" s="143" t="s">
        <v>420</v>
      </c>
      <c r="AU129" s="143" t="s">
        <v>87</v>
      </c>
      <c r="AY129" s="17" t="s">
        <v>134</v>
      </c>
      <c r="BE129" s="144">
        <f t="shared" si="4"/>
        <v>0</v>
      </c>
      <c r="BF129" s="144">
        <f t="shared" si="5"/>
        <v>0</v>
      </c>
      <c r="BG129" s="144">
        <f t="shared" si="6"/>
        <v>0</v>
      </c>
      <c r="BH129" s="144">
        <f t="shared" si="7"/>
        <v>0</v>
      </c>
      <c r="BI129" s="144">
        <f t="shared" si="8"/>
        <v>0</v>
      </c>
      <c r="BJ129" s="17" t="s">
        <v>85</v>
      </c>
      <c r="BK129" s="144">
        <f t="shared" si="9"/>
        <v>0</v>
      </c>
      <c r="BL129" s="17" t="s">
        <v>155</v>
      </c>
      <c r="BM129" s="143" t="s">
        <v>1803</v>
      </c>
    </row>
    <row r="130" spans="2:65" s="1" customFormat="1" ht="16.5" customHeight="1">
      <c r="B130" s="32"/>
      <c r="C130" s="174" t="s">
        <v>155</v>
      </c>
      <c r="D130" s="174" t="s">
        <v>420</v>
      </c>
      <c r="E130" s="175" t="s">
        <v>1804</v>
      </c>
      <c r="F130" s="176" t="s">
        <v>1805</v>
      </c>
      <c r="G130" s="177" t="s">
        <v>1435</v>
      </c>
      <c r="H130" s="178">
        <v>1</v>
      </c>
      <c r="I130" s="179"/>
      <c r="J130" s="180">
        <f t="shared" si="0"/>
        <v>0</v>
      </c>
      <c r="K130" s="176" t="s">
        <v>1</v>
      </c>
      <c r="L130" s="181"/>
      <c r="M130" s="182" t="s">
        <v>1</v>
      </c>
      <c r="N130" s="183" t="s">
        <v>42</v>
      </c>
      <c r="P130" s="141">
        <f t="shared" si="1"/>
        <v>0</v>
      </c>
      <c r="Q130" s="141">
        <v>0</v>
      </c>
      <c r="R130" s="141">
        <f t="shared" si="2"/>
        <v>0</v>
      </c>
      <c r="S130" s="141">
        <v>0</v>
      </c>
      <c r="T130" s="142">
        <f t="shared" si="3"/>
        <v>0</v>
      </c>
      <c r="AR130" s="143" t="s">
        <v>204</v>
      </c>
      <c r="AT130" s="143" t="s">
        <v>420</v>
      </c>
      <c r="AU130" s="143" t="s">
        <v>87</v>
      </c>
      <c r="AY130" s="17" t="s">
        <v>134</v>
      </c>
      <c r="BE130" s="144">
        <f t="shared" si="4"/>
        <v>0</v>
      </c>
      <c r="BF130" s="144">
        <f t="shared" si="5"/>
        <v>0</v>
      </c>
      <c r="BG130" s="144">
        <f t="shared" si="6"/>
        <v>0</v>
      </c>
      <c r="BH130" s="144">
        <f t="shared" si="7"/>
        <v>0</v>
      </c>
      <c r="BI130" s="144">
        <f t="shared" si="8"/>
        <v>0</v>
      </c>
      <c r="BJ130" s="17" t="s">
        <v>85</v>
      </c>
      <c r="BK130" s="144">
        <f t="shared" si="9"/>
        <v>0</v>
      </c>
      <c r="BL130" s="17" t="s">
        <v>155</v>
      </c>
      <c r="BM130" s="143" t="s">
        <v>1806</v>
      </c>
    </row>
    <row r="131" spans="2:65" s="1" customFormat="1" ht="16.5" customHeight="1">
      <c r="B131" s="32"/>
      <c r="C131" s="174" t="s">
        <v>133</v>
      </c>
      <c r="D131" s="174" t="s">
        <v>420</v>
      </c>
      <c r="E131" s="175" t="s">
        <v>1807</v>
      </c>
      <c r="F131" s="176" t="s">
        <v>1808</v>
      </c>
      <c r="G131" s="177" t="s">
        <v>1435</v>
      </c>
      <c r="H131" s="178">
        <v>1</v>
      </c>
      <c r="I131" s="179"/>
      <c r="J131" s="180">
        <f t="shared" si="0"/>
        <v>0</v>
      </c>
      <c r="K131" s="176" t="s">
        <v>1</v>
      </c>
      <c r="L131" s="181"/>
      <c r="M131" s="182" t="s">
        <v>1</v>
      </c>
      <c r="N131" s="183" t="s">
        <v>42</v>
      </c>
      <c r="P131" s="141">
        <f t="shared" si="1"/>
        <v>0</v>
      </c>
      <c r="Q131" s="141">
        <v>0</v>
      </c>
      <c r="R131" s="141">
        <f t="shared" si="2"/>
        <v>0</v>
      </c>
      <c r="S131" s="141">
        <v>0</v>
      </c>
      <c r="T131" s="142">
        <f t="shared" si="3"/>
        <v>0</v>
      </c>
      <c r="AR131" s="143" t="s">
        <v>204</v>
      </c>
      <c r="AT131" s="143" t="s">
        <v>420</v>
      </c>
      <c r="AU131" s="143" t="s">
        <v>87</v>
      </c>
      <c r="AY131" s="17" t="s">
        <v>134</v>
      </c>
      <c r="BE131" s="144">
        <f t="shared" si="4"/>
        <v>0</v>
      </c>
      <c r="BF131" s="144">
        <f t="shared" si="5"/>
        <v>0</v>
      </c>
      <c r="BG131" s="144">
        <f t="shared" si="6"/>
        <v>0</v>
      </c>
      <c r="BH131" s="144">
        <f t="shared" si="7"/>
        <v>0</v>
      </c>
      <c r="BI131" s="144">
        <f t="shared" si="8"/>
        <v>0</v>
      </c>
      <c r="BJ131" s="17" t="s">
        <v>85</v>
      </c>
      <c r="BK131" s="144">
        <f t="shared" si="9"/>
        <v>0</v>
      </c>
      <c r="BL131" s="17" t="s">
        <v>155</v>
      </c>
      <c r="BM131" s="143" t="s">
        <v>1809</v>
      </c>
    </row>
    <row r="132" spans="2:65" s="1" customFormat="1" ht="16.5" customHeight="1">
      <c r="B132" s="32"/>
      <c r="C132" s="174" t="s">
        <v>194</v>
      </c>
      <c r="D132" s="174" t="s">
        <v>420</v>
      </c>
      <c r="E132" s="175" t="s">
        <v>1810</v>
      </c>
      <c r="F132" s="176" t="s">
        <v>1811</v>
      </c>
      <c r="G132" s="177" t="s">
        <v>1435</v>
      </c>
      <c r="H132" s="178">
        <v>1</v>
      </c>
      <c r="I132" s="179"/>
      <c r="J132" s="180">
        <f t="shared" si="0"/>
        <v>0</v>
      </c>
      <c r="K132" s="176" t="s">
        <v>1</v>
      </c>
      <c r="L132" s="181"/>
      <c r="M132" s="182" t="s">
        <v>1</v>
      </c>
      <c r="N132" s="183" t="s">
        <v>42</v>
      </c>
      <c r="P132" s="141">
        <f t="shared" si="1"/>
        <v>0</v>
      </c>
      <c r="Q132" s="141">
        <v>0</v>
      </c>
      <c r="R132" s="141">
        <f t="shared" si="2"/>
        <v>0</v>
      </c>
      <c r="S132" s="141">
        <v>0</v>
      </c>
      <c r="T132" s="142">
        <f t="shared" si="3"/>
        <v>0</v>
      </c>
      <c r="AR132" s="143" t="s">
        <v>204</v>
      </c>
      <c r="AT132" s="143" t="s">
        <v>420</v>
      </c>
      <c r="AU132" s="143" t="s">
        <v>87</v>
      </c>
      <c r="AY132" s="17" t="s">
        <v>134</v>
      </c>
      <c r="BE132" s="144">
        <f t="shared" si="4"/>
        <v>0</v>
      </c>
      <c r="BF132" s="144">
        <f t="shared" si="5"/>
        <v>0</v>
      </c>
      <c r="BG132" s="144">
        <f t="shared" si="6"/>
        <v>0</v>
      </c>
      <c r="BH132" s="144">
        <f t="shared" si="7"/>
        <v>0</v>
      </c>
      <c r="BI132" s="144">
        <f t="shared" si="8"/>
        <v>0</v>
      </c>
      <c r="BJ132" s="17" t="s">
        <v>85</v>
      </c>
      <c r="BK132" s="144">
        <f t="shared" si="9"/>
        <v>0</v>
      </c>
      <c r="BL132" s="17" t="s">
        <v>155</v>
      </c>
      <c r="BM132" s="143" t="s">
        <v>1812</v>
      </c>
    </row>
    <row r="133" spans="2:65" s="1" customFormat="1" ht="16.5" customHeight="1">
      <c r="B133" s="32"/>
      <c r="C133" s="174" t="s">
        <v>198</v>
      </c>
      <c r="D133" s="174" t="s">
        <v>420</v>
      </c>
      <c r="E133" s="175" t="s">
        <v>1813</v>
      </c>
      <c r="F133" s="176" t="s">
        <v>1814</v>
      </c>
      <c r="G133" s="177" t="s">
        <v>1435</v>
      </c>
      <c r="H133" s="178">
        <v>1</v>
      </c>
      <c r="I133" s="179"/>
      <c r="J133" s="180">
        <f t="shared" si="0"/>
        <v>0</v>
      </c>
      <c r="K133" s="176" t="s">
        <v>1</v>
      </c>
      <c r="L133" s="181"/>
      <c r="M133" s="182" t="s">
        <v>1</v>
      </c>
      <c r="N133" s="183" t="s">
        <v>42</v>
      </c>
      <c r="P133" s="141">
        <f t="shared" si="1"/>
        <v>0</v>
      </c>
      <c r="Q133" s="141">
        <v>0</v>
      </c>
      <c r="R133" s="141">
        <f t="shared" si="2"/>
        <v>0</v>
      </c>
      <c r="S133" s="141">
        <v>0</v>
      </c>
      <c r="T133" s="142">
        <f t="shared" si="3"/>
        <v>0</v>
      </c>
      <c r="AR133" s="143" t="s">
        <v>204</v>
      </c>
      <c r="AT133" s="143" t="s">
        <v>420</v>
      </c>
      <c r="AU133" s="143" t="s">
        <v>87</v>
      </c>
      <c r="AY133" s="17" t="s">
        <v>134</v>
      </c>
      <c r="BE133" s="144">
        <f t="shared" si="4"/>
        <v>0</v>
      </c>
      <c r="BF133" s="144">
        <f t="shared" si="5"/>
        <v>0</v>
      </c>
      <c r="BG133" s="144">
        <f t="shared" si="6"/>
        <v>0</v>
      </c>
      <c r="BH133" s="144">
        <f t="shared" si="7"/>
        <v>0</v>
      </c>
      <c r="BI133" s="144">
        <f t="shared" si="8"/>
        <v>0</v>
      </c>
      <c r="BJ133" s="17" t="s">
        <v>85</v>
      </c>
      <c r="BK133" s="144">
        <f t="shared" si="9"/>
        <v>0</v>
      </c>
      <c r="BL133" s="17" t="s">
        <v>155</v>
      </c>
      <c r="BM133" s="143" t="s">
        <v>1815</v>
      </c>
    </row>
    <row r="134" spans="2:65" s="1" customFormat="1" ht="16.5" customHeight="1">
      <c r="B134" s="32"/>
      <c r="C134" s="174" t="s">
        <v>204</v>
      </c>
      <c r="D134" s="174" t="s">
        <v>420</v>
      </c>
      <c r="E134" s="175" t="s">
        <v>1816</v>
      </c>
      <c r="F134" s="176" t="s">
        <v>1817</v>
      </c>
      <c r="G134" s="177" t="s">
        <v>1435</v>
      </c>
      <c r="H134" s="178">
        <v>20</v>
      </c>
      <c r="I134" s="179"/>
      <c r="J134" s="180">
        <f t="shared" si="0"/>
        <v>0</v>
      </c>
      <c r="K134" s="176" t="s">
        <v>1</v>
      </c>
      <c r="L134" s="181"/>
      <c r="M134" s="182" t="s">
        <v>1</v>
      </c>
      <c r="N134" s="183" t="s">
        <v>42</v>
      </c>
      <c r="P134" s="141">
        <f t="shared" si="1"/>
        <v>0</v>
      </c>
      <c r="Q134" s="141">
        <v>0</v>
      </c>
      <c r="R134" s="141">
        <f t="shared" si="2"/>
        <v>0</v>
      </c>
      <c r="S134" s="141">
        <v>0</v>
      </c>
      <c r="T134" s="142">
        <f t="shared" si="3"/>
        <v>0</v>
      </c>
      <c r="AR134" s="143" t="s">
        <v>204</v>
      </c>
      <c r="AT134" s="143" t="s">
        <v>420</v>
      </c>
      <c r="AU134" s="143" t="s">
        <v>87</v>
      </c>
      <c r="AY134" s="17" t="s">
        <v>134</v>
      </c>
      <c r="BE134" s="144">
        <f t="shared" si="4"/>
        <v>0</v>
      </c>
      <c r="BF134" s="144">
        <f t="shared" si="5"/>
        <v>0</v>
      </c>
      <c r="BG134" s="144">
        <f t="shared" si="6"/>
        <v>0</v>
      </c>
      <c r="BH134" s="144">
        <f t="shared" si="7"/>
        <v>0</v>
      </c>
      <c r="BI134" s="144">
        <f t="shared" si="8"/>
        <v>0</v>
      </c>
      <c r="BJ134" s="17" t="s">
        <v>85</v>
      </c>
      <c r="BK134" s="144">
        <f t="shared" si="9"/>
        <v>0</v>
      </c>
      <c r="BL134" s="17" t="s">
        <v>155</v>
      </c>
      <c r="BM134" s="143" t="s">
        <v>1818</v>
      </c>
    </row>
    <row r="135" spans="2:65" s="11" customFormat="1" ht="22.9" customHeight="1">
      <c r="B135" s="120"/>
      <c r="D135" s="121" t="s">
        <v>76</v>
      </c>
      <c r="E135" s="130" t="s">
        <v>1819</v>
      </c>
      <c r="F135" s="130" t="s">
        <v>1820</v>
      </c>
      <c r="I135" s="123"/>
      <c r="J135" s="131">
        <f>BK135</f>
        <v>0</v>
      </c>
      <c r="L135" s="120"/>
      <c r="M135" s="125"/>
      <c r="P135" s="126">
        <f>SUM(P136:P151)</f>
        <v>0</v>
      </c>
      <c r="R135" s="126">
        <f>SUM(R136:R151)</f>
        <v>0</v>
      </c>
      <c r="T135" s="127">
        <f>SUM(T136:T151)</f>
        <v>0</v>
      </c>
      <c r="AR135" s="121" t="s">
        <v>87</v>
      </c>
      <c r="AT135" s="128" t="s">
        <v>76</v>
      </c>
      <c r="AU135" s="128" t="s">
        <v>85</v>
      </c>
      <c r="AY135" s="121" t="s">
        <v>134</v>
      </c>
      <c r="BK135" s="129">
        <f>SUM(BK136:BK151)</f>
        <v>0</v>
      </c>
    </row>
    <row r="136" spans="2:65" s="1" customFormat="1" ht="16.5" customHeight="1">
      <c r="B136" s="32"/>
      <c r="C136" s="132" t="s">
        <v>175</v>
      </c>
      <c r="D136" s="132" t="s">
        <v>137</v>
      </c>
      <c r="E136" s="133" t="s">
        <v>1821</v>
      </c>
      <c r="F136" s="134" t="s">
        <v>1822</v>
      </c>
      <c r="G136" s="135" t="s">
        <v>383</v>
      </c>
      <c r="H136" s="136">
        <v>30</v>
      </c>
      <c r="I136" s="137"/>
      <c r="J136" s="138">
        <f t="shared" ref="J136:J151" si="10">ROUND(I136*H136,2)</f>
        <v>0</v>
      </c>
      <c r="K136" s="134" t="s">
        <v>1</v>
      </c>
      <c r="L136" s="32"/>
      <c r="M136" s="139" t="s">
        <v>1</v>
      </c>
      <c r="N136" s="140" t="s">
        <v>42</v>
      </c>
      <c r="P136" s="141">
        <f t="shared" ref="P136:P151" si="11">O136*H136</f>
        <v>0</v>
      </c>
      <c r="Q136" s="141">
        <v>0</v>
      </c>
      <c r="R136" s="141">
        <f t="shared" ref="R136:R151" si="12">Q136*H136</f>
        <v>0</v>
      </c>
      <c r="S136" s="141">
        <v>0</v>
      </c>
      <c r="T136" s="142">
        <f t="shared" ref="T136:T151" si="13">S136*H136</f>
        <v>0</v>
      </c>
      <c r="AR136" s="143" t="s">
        <v>323</v>
      </c>
      <c r="AT136" s="143" t="s">
        <v>137</v>
      </c>
      <c r="AU136" s="143" t="s">
        <v>87</v>
      </c>
      <c r="AY136" s="17" t="s">
        <v>134</v>
      </c>
      <c r="BE136" s="144">
        <f t="shared" ref="BE136:BE151" si="14">IF(N136="základní",J136,0)</f>
        <v>0</v>
      </c>
      <c r="BF136" s="144">
        <f t="shared" ref="BF136:BF151" si="15">IF(N136="snížená",J136,0)</f>
        <v>0</v>
      </c>
      <c r="BG136" s="144">
        <f t="shared" ref="BG136:BG151" si="16">IF(N136="zákl. přenesená",J136,0)</f>
        <v>0</v>
      </c>
      <c r="BH136" s="144">
        <f t="shared" ref="BH136:BH151" si="17">IF(N136="sníž. přenesená",J136,0)</f>
        <v>0</v>
      </c>
      <c r="BI136" s="144">
        <f t="shared" ref="BI136:BI151" si="18">IF(N136="nulová",J136,0)</f>
        <v>0</v>
      </c>
      <c r="BJ136" s="17" t="s">
        <v>85</v>
      </c>
      <c r="BK136" s="144">
        <f t="shared" ref="BK136:BK151" si="19">ROUND(I136*H136,2)</f>
        <v>0</v>
      </c>
      <c r="BL136" s="17" t="s">
        <v>323</v>
      </c>
      <c r="BM136" s="143" t="s">
        <v>1823</v>
      </c>
    </row>
    <row r="137" spans="2:65" s="1" customFormat="1" ht="16.5" customHeight="1">
      <c r="B137" s="32"/>
      <c r="C137" s="174" t="s">
        <v>213</v>
      </c>
      <c r="D137" s="174" t="s">
        <v>420</v>
      </c>
      <c r="E137" s="175" t="s">
        <v>1824</v>
      </c>
      <c r="F137" s="176" t="s">
        <v>1825</v>
      </c>
      <c r="G137" s="177" t="s">
        <v>383</v>
      </c>
      <c r="H137" s="178">
        <v>30</v>
      </c>
      <c r="I137" s="179"/>
      <c r="J137" s="180">
        <f t="shared" si="10"/>
        <v>0</v>
      </c>
      <c r="K137" s="176" t="s">
        <v>1</v>
      </c>
      <c r="L137" s="181"/>
      <c r="M137" s="182" t="s">
        <v>1</v>
      </c>
      <c r="N137" s="183" t="s">
        <v>42</v>
      </c>
      <c r="P137" s="141">
        <f t="shared" si="11"/>
        <v>0</v>
      </c>
      <c r="Q137" s="141">
        <v>0</v>
      </c>
      <c r="R137" s="141">
        <f t="shared" si="12"/>
        <v>0</v>
      </c>
      <c r="S137" s="141">
        <v>0</v>
      </c>
      <c r="T137" s="142">
        <f t="shared" si="13"/>
        <v>0</v>
      </c>
      <c r="AR137" s="143" t="s">
        <v>204</v>
      </c>
      <c r="AT137" s="143" t="s">
        <v>420</v>
      </c>
      <c r="AU137" s="143" t="s">
        <v>87</v>
      </c>
      <c r="AY137" s="17" t="s">
        <v>134</v>
      </c>
      <c r="BE137" s="144">
        <f t="shared" si="14"/>
        <v>0</v>
      </c>
      <c r="BF137" s="144">
        <f t="shared" si="15"/>
        <v>0</v>
      </c>
      <c r="BG137" s="144">
        <f t="shared" si="16"/>
        <v>0</v>
      </c>
      <c r="BH137" s="144">
        <f t="shared" si="17"/>
        <v>0</v>
      </c>
      <c r="BI137" s="144">
        <f t="shared" si="18"/>
        <v>0</v>
      </c>
      <c r="BJ137" s="17" t="s">
        <v>85</v>
      </c>
      <c r="BK137" s="144">
        <f t="shared" si="19"/>
        <v>0</v>
      </c>
      <c r="BL137" s="17" t="s">
        <v>155</v>
      </c>
      <c r="BM137" s="143" t="s">
        <v>1826</v>
      </c>
    </row>
    <row r="138" spans="2:65" s="1" customFormat="1" ht="16.5" customHeight="1">
      <c r="B138" s="32"/>
      <c r="C138" s="132" t="s">
        <v>218</v>
      </c>
      <c r="D138" s="132" t="s">
        <v>137</v>
      </c>
      <c r="E138" s="133" t="s">
        <v>1827</v>
      </c>
      <c r="F138" s="134" t="s">
        <v>1822</v>
      </c>
      <c r="G138" s="135" t="s">
        <v>383</v>
      </c>
      <c r="H138" s="136">
        <v>1395</v>
      </c>
      <c r="I138" s="137"/>
      <c r="J138" s="138">
        <f t="shared" si="10"/>
        <v>0</v>
      </c>
      <c r="K138" s="134" t="s">
        <v>1</v>
      </c>
      <c r="L138" s="32"/>
      <c r="M138" s="139" t="s">
        <v>1</v>
      </c>
      <c r="N138" s="140" t="s">
        <v>42</v>
      </c>
      <c r="P138" s="141">
        <f t="shared" si="11"/>
        <v>0</v>
      </c>
      <c r="Q138" s="141">
        <v>0</v>
      </c>
      <c r="R138" s="141">
        <f t="shared" si="12"/>
        <v>0</v>
      </c>
      <c r="S138" s="141">
        <v>0</v>
      </c>
      <c r="T138" s="142">
        <f t="shared" si="13"/>
        <v>0</v>
      </c>
      <c r="AR138" s="143" t="s">
        <v>323</v>
      </c>
      <c r="AT138" s="143" t="s">
        <v>137</v>
      </c>
      <c r="AU138" s="143" t="s">
        <v>87</v>
      </c>
      <c r="AY138" s="17" t="s">
        <v>134</v>
      </c>
      <c r="BE138" s="144">
        <f t="shared" si="14"/>
        <v>0</v>
      </c>
      <c r="BF138" s="144">
        <f t="shared" si="15"/>
        <v>0</v>
      </c>
      <c r="BG138" s="144">
        <f t="shared" si="16"/>
        <v>0</v>
      </c>
      <c r="BH138" s="144">
        <f t="shared" si="17"/>
        <v>0</v>
      </c>
      <c r="BI138" s="144">
        <f t="shared" si="18"/>
        <v>0</v>
      </c>
      <c r="BJ138" s="17" t="s">
        <v>85</v>
      </c>
      <c r="BK138" s="144">
        <f t="shared" si="19"/>
        <v>0</v>
      </c>
      <c r="BL138" s="17" t="s">
        <v>323</v>
      </c>
      <c r="BM138" s="143" t="s">
        <v>1828</v>
      </c>
    </row>
    <row r="139" spans="2:65" s="1" customFormat="1" ht="16.5" customHeight="1">
      <c r="B139" s="32"/>
      <c r="C139" s="174" t="s">
        <v>8</v>
      </c>
      <c r="D139" s="174" t="s">
        <v>420</v>
      </c>
      <c r="E139" s="175" t="s">
        <v>1829</v>
      </c>
      <c r="F139" s="176" t="s">
        <v>1830</v>
      </c>
      <c r="G139" s="177" t="s">
        <v>383</v>
      </c>
      <c r="H139" s="178">
        <v>720</v>
      </c>
      <c r="I139" s="179"/>
      <c r="J139" s="180">
        <f t="shared" si="10"/>
        <v>0</v>
      </c>
      <c r="K139" s="176" t="s">
        <v>1</v>
      </c>
      <c r="L139" s="181"/>
      <c r="M139" s="182" t="s">
        <v>1</v>
      </c>
      <c r="N139" s="183" t="s">
        <v>42</v>
      </c>
      <c r="P139" s="141">
        <f t="shared" si="11"/>
        <v>0</v>
      </c>
      <c r="Q139" s="141">
        <v>0</v>
      </c>
      <c r="R139" s="141">
        <f t="shared" si="12"/>
        <v>0</v>
      </c>
      <c r="S139" s="141">
        <v>0</v>
      </c>
      <c r="T139" s="142">
        <f t="shared" si="13"/>
        <v>0</v>
      </c>
      <c r="AR139" s="143" t="s">
        <v>204</v>
      </c>
      <c r="AT139" s="143" t="s">
        <v>420</v>
      </c>
      <c r="AU139" s="143" t="s">
        <v>87</v>
      </c>
      <c r="AY139" s="17" t="s">
        <v>134</v>
      </c>
      <c r="BE139" s="144">
        <f t="shared" si="14"/>
        <v>0</v>
      </c>
      <c r="BF139" s="144">
        <f t="shared" si="15"/>
        <v>0</v>
      </c>
      <c r="BG139" s="144">
        <f t="shared" si="16"/>
        <v>0</v>
      </c>
      <c r="BH139" s="144">
        <f t="shared" si="17"/>
        <v>0</v>
      </c>
      <c r="BI139" s="144">
        <f t="shared" si="18"/>
        <v>0</v>
      </c>
      <c r="BJ139" s="17" t="s">
        <v>85</v>
      </c>
      <c r="BK139" s="144">
        <f t="shared" si="19"/>
        <v>0</v>
      </c>
      <c r="BL139" s="17" t="s">
        <v>155</v>
      </c>
      <c r="BM139" s="143" t="s">
        <v>1831</v>
      </c>
    </row>
    <row r="140" spans="2:65" s="1" customFormat="1" ht="16.5" customHeight="1">
      <c r="B140" s="32"/>
      <c r="C140" s="174" t="s">
        <v>304</v>
      </c>
      <c r="D140" s="174" t="s">
        <v>420</v>
      </c>
      <c r="E140" s="175" t="s">
        <v>1832</v>
      </c>
      <c r="F140" s="176" t="s">
        <v>1833</v>
      </c>
      <c r="G140" s="177" t="s">
        <v>383</v>
      </c>
      <c r="H140" s="178">
        <v>150</v>
      </c>
      <c r="I140" s="179"/>
      <c r="J140" s="180">
        <f t="shared" si="10"/>
        <v>0</v>
      </c>
      <c r="K140" s="176" t="s">
        <v>1</v>
      </c>
      <c r="L140" s="181"/>
      <c r="M140" s="182" t="s">
        <v>1</v>
      </c>
      <c r="N140" s="183" t="s">
        <v>42</v>
      </c>
      <c r="P140" s="141">
        <f t="shared" si="11"/>
        <v>0</v>
      </c>
      <c r="Q140" s="141">
        <v>0</v>
      </c>
      <c r="R140" s="141">
        <f t="shared" si="12"/>
        <v>0</v>
      </c>
      <c r="S140" s="141">
        <v>0</v>
      </c>
      <c r="T140" s="142">
        <f t="shared" si="13"/>
        <v>0</v>
      </c>
      <c r="AR140" s="143" t="s">
        <v>204</v>
      </c>
      <c r="AT140" s="143" t="s">
        <v>420</v>
      </c>
      <c r="AU140" s="143" t="s">
        <v>87</v>
      </c>
      <c r="AY140" s="17" t="s">
        <v>134</v>
      </c>
      <c r="BE140" s="144">
        <f t="shared" si="14"/>
        <v>0</v>
      </c>
      <c r="BF140" s="144">
        <f t="shared" si="15"/>
        <v>0</v>
      </c>
      <c r="BG140" s="144">
        <f t="shared" si="16"/>
        <v>0</v>
      </c>
      <c r="BH140" s="144">
        <f t="shared" si="17"/>
        <v>0</v>
      </c>
      <c r="BI140" s="144">
        <f t="shared" si="18"/>
        <v>0</v>
      </c>
      <c r="BJ140" s="17" t="s">
        <v>85</v>
      </c>
      <c r="BK140" s="144">
        <f t="shared" si="19"/>
        <v>0</v>
      </c>
      <c r="BL140" s="17" t="s">
        <v>155</v>
      </c>
      <c r="BM140" s="143" t="s">
        <v>1834</v>
      </c>
    </row>
    <row r="141" spans="2:65" s="1" customFormat="1" ht="16.5" customHeight="1">
      <c r="B141" s="32"/>
      <c r="C141" s="174" t="s">
        <v>309</v>
      </c>
      <c r="D141" s="174" t="s">
        <v>420</v>
      </c>
      <c r="E141" s="175" t="s">
        <v>1835</v>
      </c>
      <c r="F141" s="176" t="s">
        <v>1836</v>
      </c>
      <c r="G141" s="177" t="s">
        <v>383</v>
      </c>
      <c r="H141" s="178">
        <v>25</v>
      </c>
      <c r="I141" s="179"/>
      <c r="J141" s="180">
        <f t="shared" si="10"/>
        <v>0</v>
      </c>
      <c r="K141" s="176" t="s">
        <v>1</v>
      </c>
      <c r="L141" s="181"/>
      <c r="M141" s="182" t="s">
        <v>1</v>
      </c>
      <c r="N141" s="183" t="s">
        <v>42</v>
      </c>
      <c r="P141" s="141">
        <f t="shared" si="11"/>
        <v>0</v>
      </c>
      <c r="Q141" s="141">
        <v>0</v>
      </c>
      <c r="R141" s="141">
        <f t="shared" si="12"/>
        <v>0</v>
      </c>
      <c r="S141" s="141">
        <v>0</v>
      </c>
      <c r="T141" s="142">
        <f t="shared" si="13"/>
        <v>0</v>
      </c>
      <c r="AR141" s="143" t="s">
        <v>204</v>
      </c>
      <c r="AT141" s="143" t="s">
        <v>420</v>
      </c>
      <c r="AU141" s="143" t="s">
        <v>87</v>
      </c>
      <c r="AY141" s="17" t="s">
        <v>134</v>
      </c>
      <c r="BE141" s="144">
        <f t="shared" si="14"/>
        <v>0</v>
      </c>
      <c r="BF141" s="144">
        <f t="shared" si="15"/>
        <v>0</v>
      </c>
      <c r="BG141" s="144">
        <f t="shared" si="16"/>
        <v>0</v>
      </c>
      <c r="BH141" s="144">
        <f t="shared" si="17"/>
        <v>0</v>
      </c>
      <c r="BI141" s="144">
        <f t="shared" si="18"/>
        <v>0</v>
      </c>
      <c r="BJ141" s="17" t="s">
        <v>85</v>
      </c>
      <c r="BK141" s="144">
        <f t="shared" si="19"/>
        <v>0</v>
      </c>
      <c r="BL141" s="17" t="s">
        <v>155</v>
      </c>
      <c r="BM141" s="143" t="s">
        <v>1837</v>
      </c>
    </row>
    <row r="142" spans="2:65" s="1" customFormat="1" ht="16.5" customHeight="1">
      <c r="B142" s="32"/>
      <c r="C142" s="174" t="s">
        <v>316</v>
      </c>
      <c r="D142" s="174" t="s">
        <v>420</v>
      </c>
      <c r="E142" s="175" t="s">
        <v>1838</v>
      </c>
      <c r="F142" s="176" t="s">
        <v>1839</v>
      </c>
      <c r="G142" s="177" t="s">
        <v>383</v>
      </c>
      <c r="H142" s="178">
        <v>300</v>
      </c>
      <c r="I142" s="179"/>
      <c r="J142" s="180">
        <f t="shared" si="10"/>
        <v>0</v>
      </c>
      <c r="K142" s="176" t="s">
        <v>1</v>
      </c>
      <c r="L142" s="181"/>
      <c r="M142" s="182" t="s">
        <v>1</v>
      </c>
      <c r="N142" s="183" t="s">
        <v>42</v>
      </c>
      <c r="P142" s="141">
        <f t="shared" si="11"/>
        <v>0</v>
      </c>
      <c r="Q142" s="141">
        <v>0</v>
      </c>
      <c r="R142" s="141">
        <f t="shared" si="12"/>
        <v>0</v>
      </c>
      <c r="S142" s="141">
        <v>0</v>
      </c>
      <c r="T142" s="142">
        <f t="shared" si="13"/>
        <v>0</v>
      </c>
      <c r="AR142" s="143" t="s">
        <v>204</v>
      </c>
      <c r="AT142" s="143" t="s">
        <v>420</v>
      </c>
      <c r="AU142" s="143" t="s">
        <v>87</v>
      </c>
      <c r="AY142" s="17" t="s">
        <v>134</v>
      </c>
      <c r="BE142" s="144">
        <f t="shared" si="14"/>
        <v>0</v>
      </c>
      <c r="BF142" s="144">
        <f t="shared" si="15"/>
        <v>0</v>
      </c>
      <c r="BG142" s="144">
        <f t="shared" si="16"/>
        <v>0</v>
      </c>
      <c r="BH142" s="144">
        <f t="shared" si="17"/>
        <v>0</v>
      </c>
      <c r="BI142" s="144">
        <f t="shared" si="18"/>
        <v>0</v>
      </c>
      <c r="BJ142" s="17" t="s">
        <v>85</v>
      </c>
      <c r="BK142" s="144">
        <f t="shared" si="19"/>
        <v>0</v>
      </c>
      <c r="BL142" s="17" t="s">
        <v>155</v>
      </c>
      <c r="BM142" s="143" t="s">
        <v>1840</v>
      </c>
    </row>
    <row r="143" spans="2:65" s="1" customFormat="1" ht="16.5" customHeight="1">
      <c r="B143" s="32"/>
      <c r="C143" s="174" t="s">
        <v>323</v>
      </c>
      <c r="D143" s="174" t="s">
        <v>420</v>
      </c>
      <c r="E143" s="175" t="s">
        <v>1841</v>
      </c>
      <c r="F143" s="176" t="s">
        <v>1842</v>
      </c>
      <c r="G143" s="177" t="s">
        <v>383</v>
      </c>
      <c r="H143" s="178">
        <v>200</v>
      </c>
      <c r="I143" s="179"/>
      <c r="J143" s="180">
        <f t="shared" si="10"/>
        <v>0</v>
      </c>
      <c r="K143" s="176" t="s">
        <v>1</v>
      </c>
      <c r="L143" s="181"/>
      <c r="M143" s="182" t="s">
        <v>1</v>
      </c>
      <c r="N143" s="183" t="s">
        <v>42</v>
      </c>
      <c r="P143" s="141">
        <f t="shared" si="11"/>
        <v>0</v>
      </c>
      <c r="Q143" s="141">
        <v>0</v>
      </c>
      <c r="R143" s="141">
        <f t="shared" si="12"/>
        <v>0</v>
      </c>
      <c r="S143" s="141">
        <v>0</v>
      </c>
      <c r="T143" s="142">
        <f t="shared" si="13"/>
        <v>0</v>
      </c>
      <c r="AR143" s="143" t="s">
        <v>204</v>
      </c>
      <c r="AT143" s="143" t="s">
        <v>420</v>
      </c>
      <c r="AU143" s="143" t="s">
        <v>87</v>
      </c>
      <c r="AY143" s="17" t="s">
        <v>134</v>
      </c>
      <c r="BE143" s="144">
        <f t="shared" si="14"/>
        <v>0</v>
      </c>
      <c r="BF143" s="144">
        <f t="shared" si="15"/>
        <v>0</v>
      </c>
      <c r="BG143" s="144">
        <f t="shared" si="16"/>
        <v>0</v>
      </c>
      <c r="BH143" s="144">
        <f t="shared" si="17"/>
        <v>0</v>
      </c>
      <c r="BI143" s="144">
        <f t="shared" si="18"/>
        <v>0</v>
      </c>
      <c r="BJ143" s="17" t="s">
        <v>85</v>
      </c>
      <c r="BK143" s="144">
        <f t="shared" si="19"/>
        <v>0</v>
      </c>
      <c r="BL143" s="17" t="s">
        <v>155</v>
      </c>
      <c r="BM143" s="143" t="s">
        <v>1843</v>
      </c>
    </row>
    <row r="144" spans="2:65" s="1" customFormat="1" ht="16.5" customHeight="1">
      <c r="B144" s="32"/>
      <c r="C144" s="132" t="s">
        <v>327</v>
      </c>
      <c r="D144" s="132" t="s">
        <v>137</v>
      </c>
      <c r="E144" s="133" t="s">
        <v>1844</v>
      </c>
      <c r="F144" s="134" t="s">
        <v>1845</v>
      </c>
      <c r="G144" s="135" t="s">
        <v>383</v>
      </c>
      <c r="H144" s="136">
        <v>140</v>
      </c>
      <c r="I144" s="137"/>
      <c r="J144" s="138">
        <f t="shared" si="10"/>
        <v>0</v>
      </c>
      <c r="K144" s="134" t="s">
        <v>1</v>
      </c>
      <c r="L144" s="32"/>
      <c r="M144" s="139" t="s">
        <v>1</v>
      </c>
      <c r="N144" s="140" t="s">
        <v>42</v>
      </c>
      <c r="P144" s="141">
        <f t="shared" si="11"/>
        <v>0</v>
      </c>
      <c r="Q144" s="141">
        <v>0</v>
      </c>
      <c r="R144" s="141">
        <f t="shared" si="12"/>
        <v>0</v>
      </c>
      <c r="S144" s="141">
        <v>0</v>
      </c>
      <c r="T144" s="142">
        <f t="shared" si="13"/>
        <v>0</v>
      </c>
      <c r="AR144" s="143" t="s">
        <v>323</v>
      </c>
      <c r="AT144" s="143" t="s">
        <v>137</v>
      </c>
      <c r="AU144" s="143" t="s">
        <v>87</v>
      </c>
      <c r="AY144" s="17" t="s">
        <v>134</v>
      </c>
      <c r="BE144" s="144">
        <f t="shared" si="14"/>
        <v>0</v>
      </c>
      <c r="BF144" s="144">
        <f t="shared" si="15"/>
        <v>0</v>
      </c>
      <c r="BG144" s="144">
        <f t="shared" si="16"/>
        <v>0</v>
      </c>
      <c r="BH144" s="144">
        <f t="shared" si="17"/>
        <v>0</v>
      </c>
      <c r="BI144" s="144">
        <f t="shared" si="18"/>
        <v>0</v>
      </c>
      <c r="BJ144" s="17" t="s">
        <v>85</v>
      </c>
      <c r="BK144" s="144">
        <f t="shared" si="19"/>
        <v>0</v>
      </c>
      <c r="BL144" s="17" t="s">
        <v>323</v>
      </c>
      <c r="BM144" s="143" t="s">
        <v>1846</v>
      </c>
    </row>
    <row r="145" spans="2:65" s="1" customFormat="1" ht="16.5" customHeight="1">
      <c r="B145" s="32"/>
      <c r="C145" s="174" t="s">
        <v>333</v>
      </c>
      <c r="D145" s="174" t="s">
        <v>420</v>
      </c>
      <c r="E145" s="175" t="s">
        <v>1847</v>
      </c>
      <c r="F145" s="176" t="s">
        <v>1848</v>
      </c>
      <c r="G145" s="177" t="s">
        <v>383</v>
      </c>
      <c r="H145" s="178">
        <v>20</v>
      </c>
      <c r="I145" s="179"/>
      <c r="J145" s="180">
        <f t="shared" si="10"/>
        <v>0</v>
      </c>
      <c r="K145" s="176" t="s">
        <v>1</v>
      </c>
      <c r="L145" s="181"/>
      <c r="M145" s="182" t="s">
        <v>1</v>
      </c>
      <c r="N145" s="183" t="s">
        <v>42</v>
      </c>
      <c r="P145" s="141">
        <f t="shared" si="11"/>
        <v>0</v>
      </c>
      <c r="Q145" s="141">
        <v>0</v>
      </c>
      <c r="R145" s="141">
        <f t="shared" si="12"/>
        <v>0</v>
      </c>
      <c r="S145" s="141">
        <v>0</v>
      </c>
      <c r="T145" s="142">
        <f t="shared" si="13"/>
        <v>0</v>
      </c>
      <c r="AR145" s="143" t="s">
        <v>204</v>
      </c>
      <c r="AT145" s="143" t="s">
        <v>420</v>
      </c>
      <c r="AU145" s="143" t="s">
        <v>87</v>
      </c>
      <c r="AY145" s="17" t="s">
        <v>134</v>
      </c>
      <c r="BE145" s="144">
        <f t="shared" si="14"/>
        <v>0</v>
      </c>
      <c r="BF145" s="144">
        <f t="shared" si="15"/>
        <v>0</v>
      </c>
      <c r="BG145" s="144">
        <f t="shared" si="16"/>
        <v>0</v>
      </c>
      <c r="BH145" s="144">
        <f t="shared" si="17"/>
        <v>0</v>
      </c>
      <c r="BI145" s="144">
        <f t="shared" si="18"/>
        <v>0</v>
      </c>
      <c r="BJ145" s="17" t="s">
        <v>85</v>
      </c>
      <c r="BK145" s="144">
        <f t="shared" si="19"/>
        <v>0</v>
      </c>
      <c r="BL145" s="17" t="s">
        <v>155</v>
      </c>
      <c r="BM145" s="143" t="s">
        <v>1849</v>
      </c>
    </row>
    <row r="146" spans="2:65" s="1" customFormat="1" ht="16.5" customHeight="1">
      <c r="B146" s="32"/>
      <c r="C146" s="174" t="s">
        <v>337</v>
      </c>
      <c r="D146" s="174" t="s">
        <v>420</v>
      </c>
      <c r="E146" s="175" t="s">
        <v>1850</v>
      </c>
      <c r="F146" s="176" t="s">
        <v>1851</v>
      </c>
      <c r="G146" s="177" t="s">
        <v>383</v>
      </c>
      <c r="H146" s="178">
        <v>120</v>
      </c>
      <c r="I146" s="179"/>
      <c r="J146" s="180">
        <f t="shared" si="10"/>
        <v>0</v>
      </c>
      <c r="K146" s="176" t="s">
        <v>1</v>
      </c>
      <c r="L146" s="181"/>
      <c r="M146" s="182" t="s">
        <v>1</v>
      </c>
      <c r="N146" s="183" t="s">
        <v>42</v>
      </c>
      <c r="P146" s="141">
        <f t="shared" si="11"/>
        <v>0</v>
      </c>
      <c r="Q146" s="141">
        <v>0</v>
      </c>
      <c r="R146" s="141">
        <f t="shared" si="12"/>
        <v>0</v>
      </c>
      <c r="S146" s="141">
        <v>0</v>
      </c>
      <c r="T146" s="142">
        <f t="shared" si="13"/>
        <v>0</v>
      </c>
      <c r="AR146" s="143" t="s">
        <v>204</v>
      </c>
      <c r="AT146" s="143" t="s">
        <v>420</v>
      </c>
      <c r="AU146" s="143" t="s">
        <v>87</v>
      </c>
      <c r="AY146" s="17" t="s">
        <v>134</v>
      </c>
      <c r="BE146" s="144">
        <f t="shared" si="14"/>
        <v>0</v>
      </c>
      <c r="BF146" s="144">
        <f t="shared" si="15"/>
        <v>0</v>
      </c>
      <c r="BG146" s="144">
        <f t="shared" si="16"/>
        <v>0</v>
      </c>
      <c r="BH146" s="144">
        <f t="shared" si="17"/>
        <v>0</v>
      </c>
      <c r="BI146" s="144">
        <f t="shared" si="18"/>
        <v>0</v>
      </c>
      <c r="BJ146" s="17" t="s">
        <v>85</v>
      </c>
      <c r="BK146" s="144">
        <f t="shared" si="19"/>
        <v>0</v>
      </c>
      <c r="BL146" s="17" t="s">
        <v>155</v>
      </c>
      <c r="BM146" s="143" t="s">
        <v>1852</v>
      </c>
    </row>
    <row r="147" spans="2:65" s="1" customFormat="1" ht="16.5" customHeight="1">
      <c r="B147" s="32"/>
      <c r="C147" s="132" t="s">
        <v>344</v>
      </c>
      <c r="D147" s="132" t="s">
        <v>137</v>
      </c>
      <c r="E147" s="133" t="s">
        <v>1853</v>
      </c>
      <c r="F147" s="134" t="s">
        <v>1854</v>
      </c>
      <c r="G147" s="135" t="s">
        <v>383</v>
      </c>
      <c r="H147" s="136">
        <v>100</v>
      </c>
      <c r="I147" s="137"/>
      <c r="J147" s="138">
        <f t="shared" si="10"/>
        <v>0</v>
      </c>
      <c r="K147" s="134" t="s">
        <v>1</v>
      </c>
      <c r="L147" s="32"/>
      <c r="M147" s="139" t="s">
        <v>1</v>
      </c>
      <c r="N147" s="140" t="s">
        <v>42</v>
      </c>
      <c r="P147" s="141">
        <f t="shared" si="11"/>
        <v>0</v>
      </c>
      <c r="Q147" s="141">
        <v>0</v>
      </c>
      <c r="R147" s="141">
        <f t="shared" si="12"/>
        <v>0</v>
      </c>
      <c r="S147" s="141">
        <v>0</v>
      </c>
      <c r="T147" s="142">
        <f t="shared" si="13"/>
        <v>0</v>
      </c>
      <c r="AR147" s="143" t="s">
        <v>323</v>
      </c>
      <c r="AT147" s="143" t="s">
        <v>137</v>
      </c>
      <c r="AU147" s="143" t="s">
        <v>87</v>
      </c>
      <c r="AY147" s="17" t="s">
        <v>134</v>
      </c>
      <c r="BE147" s="144">
        <f t="shared" si="14"/>
        <v>0</v>
      </c>
      <c r="BF147" s="144">
        <f t="shared" si="15"/>
        <v>0</v>
      </c>
      <c r="BG147" s="144">
        <f t="shared" si="16"/>
        <v>0</v>
      </c>
      <c r="BH147" s="144">
        <f t="shared" si="17"/>
        <v>0</v>
      </c>
      <c r="BI147" s="144">
        <f t="shared" si="18"/>
        <v>0</v>
      </c>
      <c r="BJ147" s="17" t="s">
        <v>85</v>
      </c>
      <c r="BK147" s="144">
        <f t="shared" si="19"/>
        <v>0</v>
      </c>
      <c r="BL147" s="17" t="s">
        <v>323</v>
      </c>
      <c r="BM147" s="143" t="s">
        <v>1855</v>
      </c>
    </row>
    <row r="148" spans="2:65" s="1" customFormat="1" ht="16.5" customHeight="1">
      <c r="B148" s="32"/>
      <c r="C148" s="174" t="s">
        <v>7</v>
      </c>
      <c r="D148" s="174" t="s">
        <v>420</v>
      </c>
      <c r="E148" s="175" t="s">
        <v>1856</v>
      </c>
      <c r="F148" s="176" t="s">
        <v>1857</v>
      </c>
      <c r="G148" s="177" t="s">
        <v>383</v>
      </c>
      <c r="H148" s="178">
        <v>100</v>
      </c>
      <c r="I148" s="179"/>
      <c r="J148" s="180">
        <f t="shared" si="10"/>
        <v>0</v>
      </c>
      <c r="K148" s="176" t="s">
        <v>1</v>
      </c>
      <c r="L148" s="181"/>
      <c r="M148" s="182" t="s">
        <v>1</v>
      </c>
      <c r="N148" s="183" t="s">
        <v>42</v>
      </c>
      <c r="P148" s="141">
        <f t="shared" si="11"/>
        <v>0</v>
      </c>
      <c r="Q148" s="141">
        <v>0</v>
      </c>
      <c r="R148" s="141">
        <f t="shared" si="12"/>
        <v>0</v>
      </c>
      <c r="S148" s="141">
        <v>0</v>
      </c>
      <c r="T148" s="142">
        <f t="shared" si="13"/>
        <v>0</v>
      </c>
      <c r="AR148" s="143" t="s">
        <v>204</v>
      </c>
      <c r="AT148" s="143" t="s">
        <v>420</v>
      </c>
      <c r="AU148" s="143" t="s">
        <v>87</v>
      </c>
      <c r="AY148" s="17" t="s">
        <v>134</v>
      </c>
      <c r="BE148" s="144">
        <f t="shared" si="14"/>
        <v>0</v>
      </c>
      <c r="BF148" s="144">
        <f t="shared" si="15"/>
        <v>0</v>
      </c>
      <c r="BG148" s="144">
        <f t="shared" si="16"/>
        <v>0</v>
      </c>
      <c r="BH148" s="144">
        <f t="shared" si="17"/>
        <v>0</v>
      </c>
      <c r="BI148" s="144">
        <f t="shared" si="18"/>
        <v>0</v>
      </c>
      <c r="BJ148" s="17" t="s">
        <v>85</v>
      </c>
      <c r="BK148" s="144">
        <f t="shared" si="19"/>
        <v>0</v>
      </c>
      <c r="BL148" s="17" t="s">
        <v>155</v>
      </c>
      <c r="BM148" s="143" t="s">
        <v>1858</v>
      </c>
    </row>
    <row r="149" spans="2:65" s="1" customFormat="1" ht="16.5" customHeight="1">
      <c r="B149" s="32"/>
      <c r="C149" s="132" t="s">
        <v>357</v>
      </c>
      <c r="D149" s="132" t="s">
        <v>137</v>
      </c>
      <c r="E149" s="133" t="s">
        <v>1859</v>
      </c>
      <c r="F149" s="134" t="s">
        <v>1860</v>
      </c>
      <c r="G149" s="135" t="s">
        <v>383</v>
      </c>
      <c r="H149" s="136">
        <v>300</v>
      </c>
      <c r="I149" s="137"/>
      <c r="J149" s="138">
        <f t="shared" si="10"/>
        <v>0</v>
      </c>
      <c r="K149" s="134" t="s">
        <v>1</v>
      </c>
      <c r="L149" s="32"/>
      <c r="M149" s="139" t="s">
        <v>1</v>
      </c>
      <c r="N149" s="140" t="s">
        <v>42</v>
      </c>
      <c r="P149" s="141">
        <f t="shared" si="11"/>
        <v>0</v>
      </c>
      <c r="Q149" s="141">
        <v>0</v>
      </c>
      <c r="R149" s="141">
        <f t="shared" si="12"/>
        <v>0</v>
      </c>
      <c r="S149" s="141">
        <v>0</v>
      </c>
      <c r="T149" s="142">
        <f t="shared" si="13"/>
        <v>0</v>
      </c>
      <c r="AR149" s="143" t="s">
        <v>323</v>
      </c>
      <c r="AT149" s="143" t="s">
        <v>137</v>
      </c>
      <c r="AU149" s="143" t="s">
        <v>87</v>
      </c>
      <c r="AY149" s="17" t="s">
        <v>134</v>
      </c>
      <c r="BE149" s="144">
        <f t="shared" si="14"/>
        <v>0</v>
      </c>
      <c r="BF149" s="144">
        <f t="shared" si="15"/>
        <v>0</v>
      </c>
      <c r="BG149" s="144">
        <f t="shared" si="16"/>
        <v>0</v>
      </c>
      <c r="BH149" s="144">
        <f t="shared" si="17"/>
        <v>0</v>
      </c>
      <c r="BI149" s="144">
        <f t="shared" si="18"/>
        <v>0</v>
      </c>
      <c r="BJ149" s="17" t="s">
        <v>85</v>
      </c>
      <c r="BK149" s="144">
        <f t="shared" si="19"/>
        <v>0</v>
      </c>
      <c r="BL149" s="17" t="s">
        <v>323</v>
      </c>
      <c r="BM149" s="143" t="s">
        <v>1861</v>
      </c>
    </row>
    <row r="150" spans="2:65" s="1" customFormat="1" ht="16.5" customHeight="1">
      <c r="B150" s="32"/>
      <c r="C150" s="174" t="s">
        <v>363</v>
      </c>
      <c r="D150" s="174" t="s">
        <v>420</v>
      </c>
      <c r="E150" s="175" t="s">
        <v>1862</v>
      </c>
      <c r="F150" s="176" t="s">
        <v>1863</v>
      </c>
      <c r="G150" s="177" t="s">
        <v>383</v>
      </c>
      <c r="H150" s="178">
        <v>150</v>
      </c>
      <c r="I150" s="179"/>
      <c r="J150" s="180">
        <f t="shared" si="10"/>
        <v>0</v>
      </c>
      <c r="K150" s="176" t="s">
        <v>1</v>
      </c>
      <c r="L150" s="181"/>
      <c r="M150" s="182" t="s">
        <v>1</v>
      </c>
      <c r="N150" s="183" t="s">
        <v>42</v>
      </c>
      <c r="P150" s="141">
        <f t="shared" si="11"/>
        <v>0</v>
      </c>
      <c r="Q150" s="141">
        <v>0</v>
      </c>
      <c r="R150" s="141">
        <f t="shared" si="12"/>
        <v>0</v>
      </c>
      <c r="S150" s="141">
        <v>0</v>
      </c>
      <c r="T150" s="142">
        <f t="shared" si="13"/>
        <v>0</v>
      </c>
      <c r="AR150" s="143" t="s">
        <v>204</v>
      </c>
      <c r="AT150" s="143" t="s">
        <v>420</v>
      </c>
      <c r="AU150" s="143" t="s">
        <v>87</v>
      </c>
      <c r="AY150" s="17" t="s">
        <v>134</v>
      </c>
      <c r="BE150" s="144">
        <f t="shared" si="14"/>
        <v>0</v>
      </c>
      <c r="BF150" s="144">
        <f t="shared" si="15"/>
        <v>0</v>
      </c>
      <c r="BG150" s="144">
        <f t="shared" si="16"/>
        <v>0</v>
      </c>
      <c r="BH150" s="144">
        <f t="shared" si="17"/>
        <v>0</v>
      </c>
      <c r="BI150" s="144">
        <f t="shared" si="18"/>
        <v>0</v>
      </c>
      <c r="BJ150" s="17" t="s">
        <v>85</v>
      </c>
      <c r="BK150" s="144">
        <f t="shared" si="19"/>
        <v>0</v>
      </c>
      <c r="BL150" s="17" t="s">
        <v>155</v>
      </c>
      <c r="BM150" s="143" t="s">
        <v>1864</v>
      </c>
    </row>
    <row r="151" spans="2:65" s="1" customFormat="1" ht="16.5" customHeight="1">
      <c r="B151" s="32"/>
      <c r="C151" s="174" t="s">
        <v>368</v>
      </c>
      <c r="D151" s="174" t="s">
        <v>420</v>
      </c>
      <c r="E151" s="175" t="s">
        <v>1865</v>
      </c>
      <c r="F151" s="176" t="s">
        <v>1866</v>
      </c>
      <c r="G151" s="177" t="s">
        <v>383</v>
      </c>
      <c r="H151" s="178">
        <v>150</v>
      </c>
      <c r="I151" s="179"/>
      <c r="J151" s="180">
        <f t="shared" si="10"/>
        <v>0</v>
      </c>
      <c r="K151" s="176" t="s">
        <v>1</v>
      </c>
      <c r="L151" s="181"/>
      <c r="M151" s="182" t="s">
        <v>1</v>
      </c>
      <c r="N151" s="183" t="s">
        <v>42</v>
      </c>
      <c r="P151" s="141">
        <f t="shared" si="11"/>
        <v>0</v>
      </c>
      <c r="Q151" s="141">
        <v>0</v>
      </c>
      <c r="R151" s="141">
        <f t="shared" si="12"/>
        <v>0</v>
      </c>
      <c r="S151" s="141">
        <v>0</v>
      </c>
      <c r="T151" s="142">
        <f t="shared" si="13"/>
        <v>0</v>
      </c>
      <c r="AR151" s="143" t="s">
        <v>204</v>
      </c>
      <c r="AT151" s="143" t="s">
        <v>420</v>
      </c>
      <c r="AU151" s="143" t="s">
        <v>87</v>
      </c>
      <c r="AY151" s="17" t="s">
        <v>134</v>
      </c>
      <c r="BE151" s="144">
        <f t="shared" si="14"/>
        <v>0</v>
      </c>
      <c r="BF151" s="144">
        <f t="shared" si="15"/>
        <v>0</v>
      </c>
      <c r="BG151" s="144">
        <f t="shared" si="16"/>
        <v>0</v>
      </c>
      <c r="BH151" s="144">
        <f t="shared" si="17"/>
        <v>0</v>
      </c>
      <c r="BI151" s="144">
        <f t="shared" si="18"/>
        <v>0</v>
      </c>
      <c r="BJ151" s="17" t="s">
        <v>85</v>
      </c>
      <c r="BK151" s="144">
        <f t="shared" si="19"/>
        <v>0</v>
      </c>
      <c r="BL151" s="17" t="s">
        <v>155</v>
      </c>
      <c r="BM151" s="143" t="s">
        <v>1867</v>
      </c>
    </row>
    <row r="152" spans="2:65" s="11" customFormat="1" ht="22.9" customHeight="1">
      <c r="B152" s="120"/>
      <c r="D152" s="121" t="s">
        <v>76</v>
      </c>
      <c r="E152" s="130" t="s">
        <v>1868</v>
      </c>
      <c r="F152" s="130" t="s">
        <v>1869</v>
      </c>
      <c r="I152" s="123"/>
      <c r="J152" s="131">
        <f>BK152</f>
        <v>0</v>
      </c>
      <c r="L152" s="120"/>
      <c r="M152" s="125"/>
      <c r="P152" s="126">
        <f>SUM(P153:P174)</f>
        <v>0</v>
      </c>
      <c r="R152" s="126">
        <f>SUM(R153:R174)</f>
        <v>0</v>
      </c>
      <c r="T152" s="127">
        <f>SUM(T153:T174)</f>
        <v>0</v>
      </c>
      <c r="AR152" s="121" t="s">
        <v>87</v>
      </c>
      <c r="AT152" s="128" t="s">
        <v>76</v>
      </c>
      <c r="AU152" s="128" t="s">
        <v>85</v>
      </c>
      <c r="AY152" s="121" t="s">
        <v>134</v>
      </c>
      <c r="BK152" s="129">
        <f>SUM(BK153:BK174)</f>
        <v>0</v>
      </c>
    </row>
    <row r="153" spans="2:65" s="1" customFormat="1" ht="16.5" customHeight="1">
      <c r="B153" s="32"/>
      <c r="C153" s="132" t="s">
        <v>372</v>
      </c>
      <c r="D153" s="132" t="s">
        <v>137</v>
      </c>
      <c r="E153" s="133" t="s">
        <v>1870</v>
      </c>
      <c r="F153" s="134" t="s">
        <v>1871</v>
      </c>
      <c r="G153" s="135" t="s">
        <v>1435</v>
      </c>
      <c r="H153" s="136">
        <v>8</v>
      </c>
      <c r="I153" s="137"/>
      <c r="J153" s="138">
        <f t="shared" ref="J153:J174" si="20">ROUND(I153*H153,2)</f>
        <v>0</v>
      </c>
      <c r="K153" s="134" t="s">
        <v>1</v>
      </c>
      <c r="L153" s="32"/>
      <c r="M153" s="139" t="s">
        <v>1</v>
      </c>
      <c r="N153" s="140" t="s">
        <v>42</v>
      </c>
      <c r="P153" s="141">
        <f t="shared" ref="P153:P174" si="21">O153*H153</f>
        <v>0</v>
      </c>
      <c r="Q153" s="141">
        <v>0</v>
      </c>
      <c r="R153" s="141">
        <f t="shared" ref="R153:R174" si="22">Q153*H153</f>
        <v>0</v>
      </c>
      <c r="S153" s="141">
        <v>0</v>
      </c>
      <c r="T153" s="142">
        <f t="shared" ref="T153:T174" si="23">S153*H153</f>
        <v>0</v>
      </c>
      <c r="AR153" s="143" t="s">
        <v>155</v>
      </c>
      <c r="AT153" s="143" t="s">
        <v>137</v>
      </c>
      <c r="AU153" s="143" t="s">
        <v>87</v>
      </c>
      <c r="AY153" s="17" t="s">
        <v>134</v>
      </c>
      <c r="BE153" s="144">
        <f t="shared" ref="BE153:BE174" si="24">IF(N153="základní",J153,0)</f>
        <v>0</v>
      </c>
      <c r="BF153" s="144">
        <f t="shared" ref="BF153:BF174" si="25">IF(N153="snížená",J153,0)</f>
        <v>0</v>
      </c>
      <c r="BG153" s="144">
        <f t="shared" ref="BG153:BG174" si="26">IF(N153="zákl. přenesená",J153,0)</f>
        <v>0</v>
      </c>
      <c r="BH153" s="144">
        <f t="shared" ref="BH153:BH174" si="27">IF(N153="sníž. přenesená",J153,0)</f>
        <v>0</v>
      </c>
      <c r="BI153" s="144">
        <f t="shared" ref="BI153:BI174" si="28">IF(N153="nulová",J153,0)</f>
        <v>0</v>
      </c>
      <c r="BJ153" s="17" t="s">
        <v>85</v>
      </c>
      <c r="BK153" s="144">
        <f t="shared" ref="BK153:BK174" si="29">ROUND(I153*H153,2)</f>
        <v>0</v>
      </c>
      <c r="BL153" s="17" t="s">
        <v>155</v>
      </c>
      <c r="BM153" s="143" t="s">
        <v>1872</v>
      </c>
    </row>
    <row r="154" spans="2:65" s="1" customFormat="1" ht="16.5" customHeight="1">
      <c r="B154" s="32"/>
      <c r="C154" s="174" t="s">
        <v>376</v>
      </c>
      <c r="D154" s="174" t="s">
        <v>420</v>
      </c>
      <c r="E154" s="175" t="s">
        <v>1873</v>
      </c>
      <c r="F154" s="176" t="s">
        <v>1874</v>
      </c>
      <c r="G154" s="177" t="s">
        <v>1435</v>
      </c>
      <c r="H154" s="178">
        <v>2</v>
      </c>
      <c r="I154" s="179"/>
      <c r="J154" s="180">
        <f t="shared" si="20"/>
        <v>0</v>
      </c>
      <c r="K154" s="176" t="s">
        <v>1</v>
      </c>
      <c r="L154" s="181"/>
      <c r="M154" s="182" t="s">
        <v>1</v>
      </c>
      <c r="N154" s="183" t="s">
        <v>42</v>
      </c>
      <c r="P154" s="141">
        <f t="shared" si="21"/>
        <v>0</v>
      </c>
      <c r="Q154" s="141">
        <v>0</v>
      </c>
      <c r="R154" s="141">
        <f t="shared" si="22"/>
        <v>0</v>
      </c>
      <c r="S154" s="141">
        <v>0</v>
      </c>
      <c r="T154" s="142">
        <f t="shared" si="23"/>
        <v>0</v>
      </c>
      <c r="AR154" s="143" t="s">
        <v>204</v>
      </c>
      <c r="AT154" s="143" t="s">
        <v>420</v>
      </c>
      <c r="AU154" s="143" t="s">
        <v>87</v>
      </c>
      <c r="AY154" s="17" t="s">
        <v>134</v>
      </c>
      <c r="BE154" s="144">
        <f t="shared" si="24"/>
        <v>0</v>
      </c>
      <c r="BF154" s="144">
        <f t="shared" si="25"/>
        <v>0</v>
      </c>
      <c r="BG154" s="144">
        <f t="shared" si="26"/>
        <v>0</v>
      </c>
      <c r="BH154" s="144">
        <f t="shared" si="27"/>
        <v>0</v>
      </c>
      <c r="BI154" s="144">
        <f t="shared" si="28"/>
        <v>0</v>
      </c>
      <c r="BJ154" s="17" t="s">
        <v>85</v>
      </c>
      <c r="BK154" s="144">
        <f t="shared" si="29"/>
        <v>0</v>
      </c>
      <c r="BL154" s="17" t="s">
        <v>155</v>
      </c>
      <c r="BM154" s="143" t="s">
        <v>1875</v>
      </c>
    </row>
    <row r="155" spans="2:65" s="1" customFormat="1" ht="16.5" customHeight="1">
      <c r="B155" s="32"/>
      <c r="C155" s="174" t="s">
        <v>380</v>
      </c>
      <c r="D155" s="174" t="s">
        <v>420</v>
      </c>
      <c r="E155" s="175" t="s">
        <v>1876</v>
      </c>
      <c r="F155" s="176" t="s">
        <v>1877</v>
      </c>
      <c r="G155" s="177" t="s">
        <v>1435</v>
      </c>
      <c r="H155" s="178">
        <v>6</v>
      </c>
      <c r="I155" s="179"/>
      <c r="J155" s="180">
        <f t="shared" si="20"/>
        <v>0</v>
      </c>
      <c r="K155" s="176" t="s">
        <v>1</v>
      </c>
      <c r="L155" s="181"/>
      <c r="M155" s="182" t="s">
        <v>1</v>
      </c>
      <c r="N155" s="183" t="s">
        <v>42</v>
      </c>
      <c r="P155" s="141">
        <f t="shared" si="21"/>
        <v>0</v>
      </c>
      <c r="Q155" s="141">
        <v>0</v>
      </c>
      <c r="R155" s="141">
        <f t="shared" si="22"/>
        <v>0</v>
      </c>
      <c r="S155" s="141">
        <v>0</v>
      </c>
      <c r="T155" s="142">
        <f t="shared" si="23"/>
        <v>0</v>
      </c>
      <c r="AR155" s="143" t="s">
        <v>204</v>
      </c>
      <c r="AT155" s="143" t="s">
        <v>420</v>
      </c>
      <c r="AU155" s="143" t="s">
        <v>87</v>
      </c>
      <c r="AY155" s="17" t="s">
        <v>134</v>
      </c>
      <c r="BE155" s="144">
        <f t="shared" si="24"/>
        <v>0</v>
      </c>
      <c r="BF155" s="144">
        <f t="shared" si="25"/>
        <v>0</v>
      </c>
      <c r="BG155" s="144">
        <f t="shared" si="26"/>
        <v>0</v>
      </c>
      <c r="BH155" s="144">
        <f t="shared" si="27"/>
        <v>0</v>
      </c>
      <c r="BI155" s="144">
        <f t="shared" si="28"/>
        <v>0</v>
      </c>
      <c r="BJ155" s="17" t="s">
        <v>85</v>
      </c>
      <c r="BK155" s="144">
        <f t="shared" si="29"/>
        <v>0</v>
      </c>
      <c r="BL155" s="17" t="s">
        <v>155</v>
      </c>
      <c r="BM155" s="143" t="s">
        <v>1878</v>
      </c>
    </row>
    <row r="156" spans="2:65" s="1" customFormat="1" ht="16.5" customHeight="1">
      <c r="B156" s="32"/>
      <c r="C156" s="132" t="s">
        <v>386</v>
      </c>
      <c r="D156" s="132" t="s">
        <v>137</v>
      </c>
      <c r="E156" s="133" t="s">
        <v>1879</v>
      </c>
      <c r="F156" s="134" t="s">
        <v>1880</v>
      </c>
      <c r="G156" s="135" t="s">
        <v>1435</v>
      </c>
      <c r="H156" s="136">
        <v>18</v>
      </c>
      <c r="I156" s="137"/>
      <c r="J156" s="138">
        <f t="shared" si="20"/>
        <v>0</v>
      </c>
      <c r="K156" s="134" t="s">
        <v>1</v>
      </c>
      <c r="L156" s="32"/>
      <c r="M156" s="139" t="s">
        <v>1</v>
      </c>
      <c r="N156" s="140" t="s">
        <v>42</v>
      </c>
      <c r="P156" s="141">
        <f t="shared" si="21"/>
        <v>0</v>
      </c>
      <c r="Q156" s="141">
        <v>0</v>
      </c>
      <c r="R156" s="141">
        <f t="shared" si="22"/>
        <v>0</v>
      </c>
      <c r="S156" s="141">
        <v>0</v>
      </c>
      <c r="T156" s="142">
        <f t="shared" si="23"/>
        <v>0</v>
      </c>
      <c r="AR156" s="143" t="s">
        <v>155</v>
      </c>
      <c r="AT156" s="143" t="s">
        <v>137</v>
      </c>
      <c r="AU156" s="143" t="s">
        <v>87</v>
      </c>
      <c r="AY156" s="17" t="s">
        <v>134</v>
      </c>
      <c r="BE156" s="144">
        <f t="shared" si="24"/>
        <v>0</v>
      </c>
      <c r="BF156" s="144">
        <f t="shared" si="25"/>
        <v>0</v>
      </c>
      <c r="BG156" s="144">
        <f t="shared" si="26"/>
        <v>0</v>
      </c>
      <c r="BH156" s="144">
        <f t="shared" si="27"/>
        <v>0</v>
      </c>
      <c r="BI156" s="144">
        <f t="shared" si="28"/>
        <v>0</v>
      </c>
      <c r="BJ156" s="17" t="s">
        <v>85</v>
      </c>
      <c r="BK156" s="144">
        <f t="shared" si="29"/>
        <v>0</v>
      </c>
      <c r="BL156" s="17" t="s">
        <v>155</v>
      </c>
      <c r="BM156" s="143" t="s">
        <v>1881</v>
      </c>
    </row>
    <row r="157" spans="2:65" s="1" customFormat="1" ht="16.5" customHeight="1">
      <c r="B157" s="32"/>
      <c r="C157" s="174" t="s">
        <v>391</v>
      </c>
      <c r="D157" s="174" t="s">
        <v>420</v>
      </c>
      <c r="E157" s="175" t="s">
        <v>1882</v>
      </c>
      <c r="F157" s="176" t="s">
        <v>1883</v>
      </c>
      <c r="G157" s="177" t="s">
        <v>1435</v>
      </c>
      <c r="H157" s="178">
        <v>4</v>
      </c>
      <c r="I157" s="179"/>
      <c r="J157" s="180">
        <f t="shared" si="20"/>
        <v>0</v>
      </c>
      <c r="K157" s="176" t="s">
        <v>1</v>
      </c>
      <c r="L157" s="181"/>
      <c r="M157" s="182" t="s">
        <v>1</v>
      </c>
      <c r="N157" s="183" t="s">
        <v>42</v>
      </c>
      <c r="P157" s="141">
        <f t="shared" si="21"/>
        <v>0</v>
      </c>
      <c r="Q157" s="141">
        <v>0</v>
      </c>
      <c r="R157" s="141">
        <f t="shared" si="22"/>
        <v>0</v>
      </c>
      <c r="S157" s="141">
        <v>0</v>
      </c>
      <c r="T157" s="142">
        <f t="shared" si="23"/>
        <v>0</v>
      </c>
      <c r="AR157" s="143" t="s">
        <v>204</v>
      </c>
      <c r="AT157" s="143" t="s">
        <v>420</v>
      </c>
      <c r="AU157" s="143" t="s">
        <v>87</v>
      </c>
      <c r="AY157" s="17" t="s">
        <v>134</v>
      </c>
      <c r="BE157" s="144">
        <f t="shared" si="24"/>
        <v>0</v>
      </c>
      <c r="BF157" s="144">
        <f t="shared" si="25"/>
        <v>0</v>
      </c>
      <c r="BG157" s="144">
        <f t="shared" si="26"/>
        <v>0</v>
      </c>
      <c r="BH157" s="144">
        <f t="shared" si="27"/>
        <v>0</v>
      </c>
      <c r="BI157" s="144">
        <f t="shared" si="28"/>
        <v>0</v>
      </c>
      <c r="BJ157" s="17" t="s">
        <v>85</v>
      </c>
      <c r="BK157" s="144">
        <f t="shared" si="29"/>
        <v>0</v>
      </c>
      <c r="BL157" s="17" t="s">
        <v>155</v>
      </c>
      <c r="BM157" s="143" t="s">
        <v>1884</v>
      </c>
    </row>
    <row r="158" spans="2:65" s="1" customFormat="1" ht="16.5" customHeight="1">
      <c r="B158" s="32"/>
      <c r="C158" s="174" t="s">
        <v>397</v>
      </c>
      <c r="D158" s="174" t="s">
        <v>420</v>
      </c>
      <c r="E158" s="175" t="s">
        <v>1885</v>
      </c>
      <c r="F158" s="176" t="s">
        <v>1886</v>
      </c>
      <c r="G158" s="177" t="s">
        <v>1435</v>
      </c>
      <c r="H158" s="178">
        <v>4</v>
      </c>
      <c r="I158" s="179"/>
      <c r="J158" s="180">
        <f t="shared" si="20"/>
        <v>0</v>
      </c>
      <c r="K158" s="176" t="s">
        <v>1</v>
      </c>
      <c r="L158" s="181"/>
      <c r="M158" s="182" t="s">
        <v>1</v>
      </c>
      <c r="N158" s="183" t="s">
        <v>42</v>
      </c>
      <c r="P158" s="141">
        <f t="shared" si="21"/>
        <v>0</v>
      </c>
      <c r="Q158" s="141">
        <v>0</v>
      </c>
      <c r="R158" s="141">
        <f t="shared" si="22"/>
        <v>0</v>
      </c>
      <c r="S158" s="141">
        <v>0</v>
      </c>
      <c r="T158" s="142">
        <f t="shared" si="23"/>
        <v>0</v>
      </c>
      <c r="AR158" s="143" t="s">
        <v>204</v>
      </c>
      <c r="AT158" s="143" t="s">
        <v>420</v>
      </c>
      <c r="AU158" s="143" t="s">
        <v>87</v>
      </c>
      <c r="AY158" s="17" t="s">
        <v>134</v>
      </c>
      <c r="BE158" s="144">
        <f t="shared" si="24"/>
        <v>0</v>
      </c>
      <c r="BF158" s="144">
        <f t="shared" si="25"/>
        <v>0</v>
      </c>
      <c r="BG158" s="144">
        <f t="shared" si="26"/>
        <v>0</v>
      </c>
      <c r="BH158" s="144">
        <f t="shared" si="27"/>
        <v>0</v>
      </c>
      <c r="BI158" s="144">
        <f t="shared" si="28"/>
        <v>0</v>
      </c>
      <c r="BJ158" s="17" t="s">
        <v>85</v>
      </c>
      <c r="BK158" s="144">
        <f t="shared" si="29"/>
        <v>0</v>
      </c>
      <c r="BL158" s="17" t="s">
        <v>155</v>
      </c>
      <c r="BM158" s="143" t="s">
        <v>1887</v>
      </c>
    </row>
    <row r="159" spans="2:65" s="1" customFormat="1" ht="16.5" customHeight="1">
      <c r="B159" s="32"/>
      <c r="C159" s="174" t="s">
        <v>403</v>
      </c>
      <c r="D159" s="174" t="s">
        <v>420</v>
      </c>
      <c r="E159" s="175" t="s">
        <v>1888</v>
      </c>
      <c r="F159" s="176" t="s">
        <v>1889</v>
      </c>
      <c r="G159" s="177" t="s">
        <v>1435</v>
      </c>
      <c r="H159" s="178">
        <v>6</v>
      </c>
      <c r="I159" s="179"/>
      <c r="J159" s="180">
        <f t="shared" si="20"/>
        <v>0</v>
      </c>
      <c r="K159" s="176" t="s">
        <v>1</v>
      </c>
      <c r="L159" s="181"/>
      <c r="M159" s="182" t="s">
        <v>1</v>
      </c>
      <c r="N159" s="183" t="s">
        <v>42</v>
      </c>
      <c r="P159" s="141">
        <f t="shared" si="21"/>
        <v>0</v>
      </c>
      <c r="Q159" s="141">
        <v>0</v>
      </c>
      <c r="R159" s="141">
        <f t="shared" si="22"/>
        <v>0</v>
      </c>
      <c r="S159" s="141">
        <v>0</v>
      </c>
      <c r="T159" s="142">
        <f t="shared" si="23"/>
        <v>0</v>
      </c>
      <c r="AR159" s="143" t="s">
        <v>204</v>
      </c>
      <c r="AT159" s="143" t="s">
        <v>420</v>
      </c>
      <c r="AU159" s="143" t="s">
        <v>87</v>
      </c>
      <c r="AY159" s="17" t="s">
        <v>134</v>
      </c>
      <c r="BE159" s="144">
        <f t="shared" si="24"/>
        <v>0</v>
      </c>
      <c r="BF159" s="144">
        <f t="shared" si="25"/>
        <v>0</v>
      </c>
      <c r="BG159" s="144">
        <f t="shared" si="26"/>
        <v>0</v>
      </c>
      <c r="BH159" s="144">
        <f t="shared" si="27"/>
        <v>0</v>
      </c>
      <c r="BI159" s="144">
        <f t="shared" si="28"/>
        <v>0</v>
      </c>
      <c r="BJ159" s="17" t="s">
        <v>85</v>
      </c>
      <c r="BK159" s="144">
        <f t="shared" si="29"/>
        <v>0</v>
      </c>
      <c r="BL159" s="17" t="s">
        <v>155</v>
      </c>
      <c r="BM159" s="143" t="s">
        <v>1890</v>
      </c>
    </row>
    <row r="160" spans="2:65" s="1" customFormat="1" ht="16.5" customHeight="1">
      <c r="B160" s="32"/>
      <c r="C160" s="174" t="s">
        <v>409</v>
      </c>
      <c r="D160" s="174" t="s">
        <v>420</v>
      </c>
      <c r="E160" s="175" t="s">
        <v>1891</v>
      </c>
      <c r="F160" s="176" t="s">
        <v>1892</v>
      </c>
      <c r="G160" s="177" t="s">
        <v>1435</v>
      </c>
      <c r="H160" s="178">
        <v>2</v>
      </c>
      <c r="I160" s="179"/>
      <c r="J160" s="180">
        <f t="shared" si="20"/>
        <v>0</v>
      </c>
      <c r="K160" s="176" t="s">
        <v>1</v>
      </c>
      <c r="L160" s="181"/>
      <c r="M160" s="182" t="s">
        <v>1</v>
      </c>
      <c r="N160" s="183" t="s">
        <v>42</v>
      </c>
      <c r="P160" s="141">
        <f t="shared" si="21"/>
        <v>0</v>
      </c>
      <c r="Q160" s="141">
        <v>0</v>
      </c>
      <c r="R160" s="141">
        <f t="shared" si="22"/>
        <v>0</v>
      </c>
      <c r="S160" s="141">
        <v>0</v>
      </c>
      <c r="T160" s="142">
        <f t="shared" si="23"/>
        <v>0</v>
      </c>
      <c r="AR160" s="143" t="s">
        <v>204</v>
      </c>
      <c r="AT160" s="143" t="s">
        <v>420</v>
      </c>
      <c r="AU160" s="143" t="s">
        <v>87</v>
      </c>
      <c r="AY160" s="17" t="s">
        <v>134</v>
      </c>
      <c r="BE160" s="144">
        <f t="shared" si="24"/>
        <v>0</v>
      </c>
      <c r="BF160" s="144">
        <f t="shared" si="25"/>
        <v>0</v>
      </c>
      <c r="BG160" s="144">
        <f t="shared" si="26"/>
        <v>0</v>
      </c>
      <c r="BH160" s="144">
        <f t="shared" si="27"/>
        <v>0</v>
      </c>
      <c r="BI160" s="144">
        <f t="shared" si="28"/>
        <v>0</v>
      </c>
      <c r="BJ160" s="17" t="s">
        <v>85</v>
      </c>
      <c r="BK160" s="144">
        <f t="shared" si="29"/>
        <v>0</v>
      </c>
      <c r="BL160" s="17" t="s">
        <v>155</v>
      </c>
      <c r="BM160" s="143" t="s">
        <v>1893</v>
      </c>
    </row>
    <row r="161" spans="2:65" s="1" customFormat="1" ht="16.5" customHeight="1">
      <c r="B161" s="32"/>
      <c r="C161" s="174" t="s">
        <v>414</v>
      </c>
      <c r="D161" s="174" t="s">
        <v>420</v>
      </c>
      <c r="E161" s="175" t="s">
        <v>1894</v>
      </c>
      <c r="F161" s="176" t="s">
        <v>1895</v>
      </c>
      <c r="G161" s="177" t="s">
        <v>1435</v>
      </c>
      <c r="H161" s="178">
        <v>2</v>
      </c>
      <c r="I161" s="179"/>
      <c r="J161" s="180">
        <f t="shared" si="20"/>
        <v>0</v>
      </c>
      <c r="K161" s="176" t="s">
        <v>1</v>
      </c>
      <c r="L161" s="181"/>
      <c r="M161" s="182" t="s">
        <v>1</v>
      </c>
      <c r="N161" s="183" t="s">
        <v>42</v>
      </c>
      <c r="P161" s="141">
        <f t="shared" si="21"/>
        <v>0</v>
      </c>
      <c r="Q161" s="141">
        <v>0</v>
      </c>
      <c r="R161" s="141">
        <f t="shared" si="22"/>
        <v>0</v>
      </c>
      <c r="S161" s="141">
        <v>0</v>
      </c>
      <c r="T161" s="142">
        <f t="shared" si="23"/>
        <v>0</v>
      </c>
      <c r="AR161" s="143" t="s">
        <v>204</v>
      </c>
      <c r="AT161" s="143" t="s">
        <v>420</v>
      </c>
      <c r="AU161" s="143" t="s">
        <v>87</v>
      </c>
      <c r="AY161" s="17" t="s">
        <v>134</v>
      </c>
      <c r="BE161" s="144">
        <f t="shared" si="24"/>
        <v>0</v>
      </c>
      <c r="BF161" s="144">
        <f t="shared" si="25"/>
        <v>0</v>
      </c>
      <c r="BG161" s="144">
        <f t="shared" si="26"/>
        <v>0</v>
      </c>
      <c r="BH161" s="144">
        <f t="shared" si="27"/>
        <v>0</v>
      </c>
      <c r="BI161" s="144">
        <f t="shared" si="28"/>
        <v>0</v>
      </c>
      <c r="BJ161" s="17" t="s">
        <v>85</v>
      </c>
      <c r="BK161" s="144">
        <f t="shared" si="29"/>
        <v>0</v>
      </c>
      <c r="BL161" s="17" t="s">
        <v>155</v>
      </c>
      <c r="BM161" s="143" t="s">
        <v>1896</v>
      </c>
    </row>
    <row r="162" spans="2:65" s="1" customFormat="1" ht="16.5" customHeight="1">
      <c r="B162" s="32"/>
      <c r="C162" s="132" t="s">
        <v>419</v>
      </c>
      <c r="D162" s="132" t="s">
        <v>137</v>
      </c>
      <c r="E162" s="133" t="s">
        <v>1897</v>
      </c>
      <c r="F162" s="134" t="s">
        <v>1898</v>
      </c>
      <c r="G162" s="135" t="s">
        <v>1435</v>
      </c>
      <c r="H162" s="136">
        <v>70</v>
      </c>
      <c r="I162" s="137"/>
      <c r="J162" s="138">
        <f t="shared" si="20"/>
        <v>0</v>
      </c>
      <c r="K162" s="134" t="s">
        <v>1</v>
      </c>
      <c r="L162" s="32"/>
      <c r="M162" s="139" t="s">
        <v>1</v>
      </c>
      <c r="N162" s="140" t="s">
        <v>42</v>
      </c>
      <c r="P162" s="141">
        <f t="shared" si="21"/>
        <v>0</v>
      </c>
      <c r="Q162" s="141">
        <v>0</v>
      </c>
      <c r="R162" s="141">
        <f t="shared" si="22"/>
        <v>0</v>
      </c>
      <c r="S162" s="141">
        <v>0</v>
      </c>
      <c r="T162" s="142">
        <f t="shared" si="23"/>
        <v>0</v>
      </c>
      <c r="AR162" s="143" t="s">
        <v>155</v>
      </c>
      <c r="AT162" s="143" t="s">
        <v>137</v>
      </c>
      <c r="AU162" s="143" t="s">
        <v>87</v>
      </c>
      <c r="AY162" s="17" t="s">
        <v>134</v>
      </c>
      <c r="BE162" s="144">
        <f t="shared" si="24"/>
        <v>0</v>
      </c>
      <c r="BF162" s="144">
        <f t="shared" si="25"/>
        <v>0</v>
      </c>
      <c r="BG162" s="144">
        <f t="shared" si="26"/>
        <v>0</v>
      </c>
      <c r="BH162" s="144">
        <f t="shared" si="27"/>
        <v>0</v>
      </c>
      <c r="BI162" s="144">
        <f t="shared" si="28"/>
        <v>0</v>
      </c>
      <c r="BJ162" s="17" t="s">
        <v>85</v>
      </c>
      <c r="BK162" s="144">
        <f t="shared" si="29"/>
        <v>0</v>
      </c>
      <c r="BL162" s="17" t="s">
        <v>155</v>
      </c>
      <c r="BM162" s="143" t="s">
        <v>1899</v>
      </c>
    </row>
    <row r="163" spans="2:65" s="1" customFormat="1" ht="16.5" customHeight="1">
      <c r="B163" s="32"/>
      <c r="C163" s="174" t="s">
        <v>425</v>
      </c>
      <c r="D163" s="174" t="s">
        <v>420</v>
      </c>
      <c r="E163" s="175" t="s">
        <v>1900</v>
      </c>
      <c r="F163" s="176" t="s">
        <v>1901</v>
      </c>
      <c r="G163" s="177" t="s">
        <v>1435</v>
      </c>
      <c r="H163" s="178">
        <v>54</v>
      </c>
      <c r="I163" s="179"/>
      <c r="J163" s="180">
        <f t="shared" si="20"/>
        <v>0</v>
      </c>
      <c r="K163" s="176" t="s">
        <v>1</v>
      </c>
      <c r="L163" s="181"/>
      <c r="M163" s="182" t="s">
        <v>1</v>
      </c>
      <c r="N163" s="183" t="s">
        <v>42</v>
      </c>
      <c r="P163" s="141">
        <f t="shared" si="21"/>
        <v>0</v>
      </c>
      <c r="Q163" s="141">
        <v>0</v>
      </c>
      <c r="R163" s="141">
        <f t="shared" si="22"/>
        <v>0</v>
      </c>
      <c r="S163" s="141">
        <v>0</v>
      </c>
      <c r="T163" s="142">
        <f t="shared" si="23"/>
        <v>0</v>
      </c>
      <c r="AR163" s="143" t="s">
        <v>204</v>
      </c>
      <c r="AT163" s="143" t="s">
        <v>420</v>
      </c>
      <c r="AU163" s="143" t="s">
        <v>87</v>
      </c>
      <c r="AY163" s="17" t="s">
        <v>134</v>
      </c>
      <c r="BE163" s="144">
        <f t="shared" si="24"/>
        <v>0</v>
      </c>
      <c r="BF163" s="144">
        <f t="shared" si="25"/>
        <v>0</v>
      </c>
      <c r="BG163" s="144">
        <f t="shared" si="26"/>
        <v>0</v>
      </c>
      <c r="BH163" s="144">
        <f t="shared" si="27"/>
        <v>0</v>
      </c>
      <c r="BI163" s="144">
        <f t="shared" si="28"/>
        <v>0</v>
      </c>
      <c r="BJ163" s="17" t="s">
        <v>85</v>
      </c>
      <c r="BK163" s="144">
        <f t="shared" si="29"/>
        <v>0</v>
      </c>
      <c r="BL163" s="17" t="s">
        <v>155</v>
      </c>
      <c r="BM163" s="143" t="s">
        <v>1902</v>
      </c>
    </row>
    <row r="164" spans="2:65" s="1" customFormat="1" ht="16.5" customHeight="1">
      <c r="B164" s="32"/>
      <c r="C164" s="174" t="s">
        <v>430</v>
      </c>
      <c r="D164" s="174" t="s">
        <v>420</v>
      </c>
      <c r="E164" s="175" t="s">
        <v>1903</v>
      </c>
      <c r="F164" s="176" t="s">
        <v>1904</v>
      </c>
      <c r="G164" s="177" t="s">
        <v>1435</v>
      </c>
      <c r="H164" s="178">
        <v>9</v>
      </c>
      <c r="I164" s="179"/>
      <c r="J164" s="180">
        <f t="shared" si="20"/>
        <v>0</v>
      </c>
      <c r="K164" s="176" t="s">
        <v>1</v>
      </c>
      <c r="L164" s="181"/>
      <c r="M164" s="182" t="s">
        <v>1</v>
      </c>
      <c r="N164" s="183" t="s">
        <v>42</v>
      </c>
      <c r="P164" s="141">
        <f t="shared" si="21"/>
        <v>0</v>
      </c>
      <c r="Q164" s="141">
        <v>0</v>
      </c>
      <c r="R164" s="141">
        <f t="shared" si="22"/>
        <v>0</v>
      </c>
      <c r="S164" s="141">
        <v>0</v>
      </c>
      <c r="T164" s="142">
        <f t="shared" si="23"/>
        <v>0</v>
      </c>
      <c r="AR164" s="143" t="s">
        <v>204</v>
      </c>
      <c r="AT164" s="143" t="s">
        <v>420</v>
      </c>
      <c r="AU164" s="143" t="s">
        <v>87</v>
      </c>
      <c r="AY164" s="17" t="s">
        <v>134</v>
      </c>
      <c r="BE164" s="144">
        <f t="shared" si="24"/>
        <v>0</v>
      </c>
      <c r="BF164" s="144">
        <f t="shared" si="25"/>
        <v>0</v>
      </c>
      <c r="BG164" s="144">
        <f t="shared" si="26"/>
        <v>0</v>
      </c>
      <c r="BH164" s="144">
        <f t="shared" si="27"/>
        <v>0</v>
      </c>
      <c r="BI164" s="144">
        <f t="shared" si="28"/>
        <v>0</v>
      </c>
      <c r="BJ164" s="17" t="s">
        <v>85</v>
      </c>
      <c r="BK164" s="144">
        <f t="shared" si="29"/>
        <v>0</v>
      </c>
      <c r="BL164" s="17" t="s">
        <v>155</v>
      </c>
      <c r="BM164" s="143" t="s">
        <v>1905</v>
      </c>
    </row>
    <row r="165" spans="2:65" s="1" customFormat="1" ht="16.5" customHeight="1">
      <c r="B165" s="32"/>
      <c r="C165" s="174" t="s">
        <v>435</v>
      </c>
      <c r="D165" s="174" t="s">
        <v>420</v>
      </c>
      <c r="E165" s="175" t="s">
        <v>1906</v>
      </c>
      <c r="F165" s="176" t="s">
        <v>1907</v>
      </c>
      <c r="G165" s="177" t="s">
        <v>1435</v>
      </c>
      <c r="H165" s="178">
        <v>2</v>
      </c>
      <c r="I165" s="179"/>
      <c r="J165" s="180">
        <f t="shared" si="20"/>
        <v>0</v>
      </c>
      <c r="K165" s="176" t="s">
        <v>1</v>
      </c>
      <c r="L165" s="181"/>
      <c r="M165" s="182" t="s">
        <v>1</v>
      </c>
      <c r="N165" s="183" t="s">
        <v>42</v>
      </c>
      <c r="P165" s="141">
        <f t="shared" si="21"/>
        <v>0</v>
      </c>
      <c r="Q165" s="141">
        <v>0</v>
      </c>
      <c r="R165" s="141">
        <f t="shared" si="22"/>
        <v>0</v>
      </c>
      <c r="S165" s="141">
        <v>0</v>
      </c>
      <c r="T165" s="142">
        <f t="shared" si="23"/>
        <v>0</v>
      </c>
      <c r="AR165" s="143" t="s">
        <v>204</v>
      </c>
      <c r="AT165" s="143" t="s">
        <v>420</v>
      </c>
      <c r="AU165" s="143" t="s">
        <v>87</v>
      </c>
      <c r="AY165" s="17" t="s">
        <v>134</v>
      </c>
      <c r="BE165" s="144">
        <f t="shared" si="24"/>
        <v>0</v>
      </c>
      <c r="BF165" s="144">
        <f t="shared" si="25"/>
        <v>0</v>
      </c>
      <c r="BG165" s="144">
        <f t="shared" si="26"/>
        <v>0</v>
      </c>
      <c r="BH165" s="144">
        <f t="shared" si="27"/>
        <v>0</v>
      </c>
      <c r="BI165" s="144">
        <f t="shared" si="28"/>
        <v>0</v>
      </c>
      <c r="BJ165" s="17" t="s">
        <v>85</v>
      </c>
      <c r="BK165" s="144">
        <f t="shared" si="29"/>
        <v>0</v>
      </c>
      <c r="BL165" s="17" t="s">
        <v>155</v>
      </c>
      <c r="BM165" s="143" t="s">
        <v>1908</v>
      </c>
    </row>
    <row r="166" spans="2:65" s="1" customFormat="1" ht="16.5" customHeight="1">
      <c r="B166" s="32"/>
      <c r="C166" s="174" t="s">
        <v>439</v>
      </c>
      <c r="D166" s="174" t="s">
        <v>420</v>
      </c>
      <c r="E166" s="175" t="s">
        <v>1909</v>
      </c>
      <c r="F166" s="176" t="s">
        <v>1910</v>
      </c>
      <c r="G166" s="177" t="s">
        <v>1435</v>
      </c>
      <c r="H166" s="178">
        <v>1</v>
      </c>
      <c r="I166" s="179"/>
      <c r="J166" s="180">
        <f t="shared" si="20"/>
        <v>0</v>
      </c>
      <c r="K166" s="176" t="s">
        <v>1</v>
      </c>
      <c r="L166" s="181"/>
      <c r="M166" s="182" t="s">
        <v>1</v>
      </c>
      <c r="N166" s="183" t="s">
        <v>42</v>
      </c>
      <c r="P166" s="141">
        <f t="shared" si="21"/>
        <v>0</v>
      </c>
      <c r="Q166" s="141">
        <v>0</v>
      </c>
      <c r="R166" s="141">
        <f t="shared" si="22"/>
        <v>0</v>
      </c>
      <c r="S166" s="141">
        <v>0</v>
      </c>
      <c r="T166" s="142">
        <f t="shared" si="23"/>
        <v>0</v>
      </c>
      <c r="AR166" s="143" t="s">
        <v>204</v>
      </c>
      <c r="AT166" s="143" t="s">
        <v>420</v>
      </c>
      <c r="AU166" s="143" t="s">
        <v>87</v>
      </c>
      <c r="AY166" s="17" t="s">
        <v>134</v>
      </c>
      <c r="BE166" s="144">
        <f t="shared" si="24"/>
        <v>0</v>
      </c>
      <c r="BF166" s="144">
        <f t="shared" si="25"/>
        <v>0</v>
      </c>
      <c r="BG166" s="144">
        <f t="shared" si="26"/>
        <v>0</v>
      </c>
      <c r="BH166" s="144">
        <f t="shared" si="27"/>
        <v>0</v>
      </c>
      <c r="BI166" s="144">
        <f t="shared" si="28"/>
        <v>0</v>
      </c>
      <c r="BJ166" s="17" t="s">
        <v>85</v>
      </c>
      <c r="BK166" s="144">
        <f t="shared" si="29"/>
        <v>0</v>
      </c>
      <c r="BL166" s="17" t="s">
        <v>155</v>
      </c>
      <c r="BM166" s="143" t="s">
        <v>1911</v>
      </c>
    </row>
    <row r="167" spans="2:65" s="1" customFormat="1" ht="16.5" customHeight="1">
      <c r="B167" s="32"/>
      <c r="C167" s="174" t="s">
        <v>444</v>
      </c>
      <c r="D167" s="174" t="s">
        <v>420</v>
      </c>
      <c r="E167" s="175" t="s">
        <v>1912</v>
      </c>
      <c r="F167" s="176" t="s">
        <v>1913</v>
      </c>
      <c r="G167" s="177" t="s">
        <v>1435</v>
      </c>
      <c r="H167" s="178">
        <v>4</v>
      </c>
      <c r="I167" s="179"/>
      <c r="J167" s="180">
        <f t="shared" si="20"/>
        <v>0</v>
      </c>
      <c r="K167" s="176" t="s">
        <v>1</v>
      </c>
      <c r="L167" s="181"/>
      <c r="M167" s="182" t="s">
        <v>1</v>
      </c>
      <c r="N167" s="183" t="s">
        <v>42</v>
      </c>
      <c r="P167" s="141">
        <f t="shared" si="21"/>
        <v>0</v>
      </c>
      <c r="Q167" s="141">
        <v>0</v>
      </c>
      <c r="R167" s="141">
        <f t="shared" si="22"/>
        <v>0</v>
      </c>
      <c r="S167" s="141">
        <v>0</v>
      </c>
      <c r="T167" s="142">
        <f t="shared" si="23"/>
        <v>0</v>
      </c>
      <c r="AR167" s="143" t="s">
        <v>204</v>
      </c>
      <c r="AT167" s="143" t="s">
        <v>420</v>
      </c>
      <c r="AU167" s="143" t="s">
        <v>87</v>
      </c>
      <c r="AY167" s="17" t="s">
        <v>134</v>
      </c>
      <c r="BE167" s="144">
        <f t="shared" si="24"/>
        <v>0</v>
      </c>
      <c r="BF167" s="144">
        <f t="shared" si="25"/>
        <v>0</v>
      </c>
      <c r="BG167" s="144">
        <f t="shared" si="26"/>
        <v>0</v>
      </c>
      <c r="BH167" s="144">
        <f t="shared" si="27"/>
        <v>0</v>
      </c>
      <c r="BI167" s="144">
        <f t="shared" si="28"/>
        <v>0</v>
      </c>
      <c r="BJ167" s="17" t="s">
        <v>85</v>
      </c>
      <c r="BK167" s="144">
        <f t="shared" si="29"/>
        <v>0</v>
      </c>
      <c r="BL167" s="17" t="s">
        <v>155</v>
      </c>
      <c r="BM167" s="143" t="s">
        <v>1914</v>
      </c>
    </row>
    <row r="168" spans="2:65" s="1" customFormat="1" ht="16.5" customHeight="1">
      <c r="B168" s="32"/>
      <c r="C168" s="132" t="s">
        <v>448</v>
      </c>
      <c r="D168" s="132" t="s">
        <v>137</v>
      </c>
      <c r="E168" s="133" t="s">
        <v>1915</v>
      </c>
      <c r="F168" s="134" t="s">
        <v>1916</v>
      </c>
      <c r="G168" s="135" t="s">
        <v>139</v>
      </c>
      <c r="H168" s="136">
        <v>1</v>
      </c>
      <c r="I168" s="137"/>
      <c r="J168" s="138">
        <f t="shared" si="20"/>
        <v>0</v>
      </c>
      <c r="K168" s="134" t="s">
        <v>1</v>
      </c>
      <c r="L168" s="32"/>
      <c r="M168" s="139" t="s">
        <v>1</v>
      </c>
      <c r="N168" s="140" t="s">
        <v>42</v>
      </c>
      <c r="P168" s="141">
        <f t="shared" si="21"/>
        <v>0</v>
      </c>
      <c r="Q168" s="141">
        <v>0</v>
      </c>
      <c r="R168" s="141">
        <f t="shared" si="22"/>
        <v>0</v>
      </c>
      <c r="S168" s="141">
        <v>0</v>
      </c>
      <c r="T168" s="142">
        <f t="shared" si="23"/>
        <v>0</v>
      </c>
      <c r="AR168" s="143" t="s">
        <v>155</v>
      </c>
      <c r="AT168" s="143" t="s">
        <v>137</v>
      </c>
      <c r="AU168" s="143" t="s">
        <v>87</v>
      </c>
      <c r="AY168" s="17" t="s">
        <v>134</v>
      </c>
      <c r="BE168" s="144">
        <f t="shared" si="24"/>
        <v>0</v>
      </c>
      <c r="BF168" s="144">
        <f t="shared" si="25"/>
        <v>0</v>
      </c>
      <c r="BG168" s="144">
        <f t="shared" si="26"/>
        <v>0</v>
      </c>
      <c r="BH168" s="144">
        <f t="shared" si="27"/>
        <v>0</v>
      </c>
      <c r="BI168" s="144">
        <f t="shared" si="28"/>
        <v>0</v>
      </c>
      <c r="BJ168" s="17" t="s">
        <v>85</v>
      </c>
      <c r="BK168" s="144">
        <f t="shared" si="29"/>
        <v>0</v>
      </c>
      <c r="BL168" s="17" t="s">
        <v>155</v>
      </c>
      <c r="BM168" s="143" t="s">
        <v>1917</v>
      </c>
    </row>
    <row r="169" spans="2:65" s="1" customFormat="1" ht="16.5" customHeight="1">
      <c r="B169" s="32"/>
      <c r="C169" s="174" t="s">
        <v>452</v>
      </c>
      <c r="D169" s="174" t="s">
        <v>420</v>
      </c>
      <c r="E169" s="175" t="s">
        <v>1918</v>
      </c>
      <c r="F169" s="176" t="s">
        <v>1919</v>
      </c>
      <c r="G169" s="177" t="s">
        <v>1435</v>
      </c>
      <c r="H169" s="178">
        <v>1</v>
      </c>
      <c r="I169" s="179"/>
      <c r="J169" s="180">
        <f t="shared" si="20"/>
        <v>0</v>
      </c>
      <c r="K169" s="176" t="s">
        <v>1</v>
      </c>
      <c r="L169" s="181"/>
      <c r="M169" s="182" t="s">
        <v>1</v>
      </c>
      <c r="N169" s="183" t="s">
        <v>42</v>
      </c>
      <c r="P169" s="141">
        <f t="shared" si="21"/>
        <v>0</v>
      </c>
      <c r="Q169" s="141">
        <v>0</v>
      </c>
      <c r="R169" s="141">
        <f t="shared" si="22"/>
        <v>0</v>
      </c>
      <c r="S169" s="141">
        <v>0</v>
      </c>
      <c r="T169" s="142">
        <f t="shared" si="23"/>
        <v>0</v>
      </c>
      <c r="AR169" s="143" t="s">
        <v>204</v>
      </c>
      <c r="AT169" s="143" t="s">
        <v>420</v>
      </c>
      <c r="AU169" s="143" t="s">
        <v>87</v>
      </c>
      <c r="AY169" s="17" t="s">
        <v>134</v>
      </c>
      <c r="BE169" s="144">
        <f t="shared" si="24"/>
        <v>0</v>
      </c>
      <c r="BF169" s="144">
        <f t="shared" si="25"/>
        <v>0</v>
      </c>
      <c r="BG169" s="144">
        <f t="shared" si="26"/>
        <v>0</v>
      </c>
      <c r="BH169" s="144">
        <f t="shared" si="27"/>
        <v>0</v>
      </c>
      <c r="BI169" s="144">
        <f t="shared" si="28"/>
        <v>0</v>
      </c>
      <c r="BJ169" s="17" t="s">
        <v>85</v>
      </c>
      <c r="BK169" s="144">
        <f t="shared" si="29"/>
        <v>0</v>
      </c>
      <c r="BL169" s="17" t="s">
        <v>155</v>
      </c>
      <c r="BM169" s="143" t="s">
        <v>1920</v>
      </c>
    </row>
    <row r="170" spans="2:65" s="1" customFormat="1" ht="16.5" customHeight="1">
      <c r="B170" s="32"/>
      <c r="C170" s="174" t="s">
        <v>459</v>
      </c>
      <c r="D170" s="174" t="s">
        <v>420</v>
      </c>
      <c r="E170" s="175" t="s">
        <v>1921</v>
      </c>
      <c r="F170" s="176" t="s">
        <v>1922</v>
      </c>
      <c r="G170" s="177" t="s">
        <v>1435</v>
      </c>
      <c r="H170" s="178">
        <v>4</v>
      </c>
      <c r="I170" s="179"/>
      <c r="J170" s="180">
        <f t="shared" si="20"/>
        <v>0</v>
      </c>
      <c r="K170" s="176" t="s">
        <v>1</v>
      </c>
      <c r="L170" s="181"/>
      <c r="M170" s="182" t="s">
        <v>1</v>
      </c>
      <c r="N170" s="183" t="s">
        <v>42</v>
      </c>
      <c r="P170" s="141">
        <f t="shared" si="21"/>
        <v>0</v>
      </c>
      <c r="Q170" s="141">
        <v>0</v>
      </c>
      <c r="R170" s="141">
        <f t="shared" si="22"/>
        <v>0</v>
      </c>
      <c r="S170" s="141">
        <v>0</v>
      </c>
      <c r="T170" s="142">
        <f t="shared" si="23"/>
        <v>0</v>
      </c>
      <c r="AR170" s="143" t="s">
        <v>204</v>
      </c>
      <c r="AT170" s="143" t="s">
        <v>420</v>
      </c>
      <c r="AU170" s="143" t="s">
        <v>87</v>
      </c>
      <c r="AY170" s="17" t="s">
        <v>134</v>
      </c>
      <c r="BE170" s="144">
        <f t="shared" si="24"/>
        <v>0</v>
      </c>
      <c r="BF170" s="144">
        <f t="shared" si="25"/>
        <v>0</v>
      </c>
      <c r="BG170" s="144">
        <f t="shared" si="26"/>
        <v>0</v>
      </c>
      <c r="BH170" s="144">
        <f t="shared" si="27"/>
        <v>0</v>
      </c>
      <c r="BI170" s="144">
        <f t="shared" si="28"/>
        <v>0</v>
      </c>
      <c r="BJ170" s="17" t="s">
        <v>85</v>
      </c>
      <c r="BK170" s="144">
        <f t="shared" si="29"/>
        <v>0</v>
      </c>
      <c r="BL170" s="17" t="s">
        <v>155</v>
      </c>
      <c r="BM170" s="143" t="s">
        <v>1923</v>
      </c>
    </row>
    <row r="171" spans="2:65" s="1" customFormat="1" ht="16.5" customHeight="1">
      <c r="B171" s="32"/>
      <c r="C171" s="174" t="s">
        <v>466</v>
      </c>
      <c r="D171" s="174" t="s">
        <v>420</v>
      </c>
      <c r="E171" s="175" t="s">
        <v>1924</v>
      </c>
      <c r="F171" s="176" t="s">
        <v>1925</v>
      </c>
      <c r="G171" s="177" t="s">
        <v>1435</v>
      </c>
      <c r="H171" s="178">
        <v>89</v>
      </c>
      <c r="I171" s="179"/>
      <c r="J171" s="180">
        <f t="shared" si="20"/>
        <v>0</v>
      </c>
      <c r="K171" s="176" t="s">
        <v>1</v>
      </c>
      <c r="L171" s="181"/>
      <c r="M171" s="182" t="s">
        <v>1</v>
      </c>
      <c r="N171" s="183" t="s">
        <v>42</v>
      </c>
      <c r="P171" s="141">
        <f t="shared" si="21"/>
        <v>0</v>
      </c>
      <c r="Q171" s="141">
        <v>0</v>
      </c>
      <c r="R171" s="141">
        <f t="shared" si="22"/>
        <v>0</v>
      </c>
      <c r="S171" s="141">
        <v>0</v>
      </c>
      <c r="T171" s="142">
        <f t="shared" si="23"/>
        <v>0</v>
      </c>
      <c r="AR171" s="143" t="s">
        <v>204</v>
      </c>
      <c r="AT171" s="143" t="s">
        <v>420</v>
      </c>
      <c r="AU171" s="143" t="s">
        <v>87</v>
      </c>
      <c r="AY171" s="17" t="s">
        <v>134</v>
      </c>
      <c r="BE171" s="144">
        <f t="shared" si="24"/>
        <v>0</v>
      </c>
      <c r="BF171" s="144">
        <f t="shared" si="25"/>
        <v>0</v>
      </c>
      <c r="BG171" s="144">
        <f t="shared" si="26"/>
        <v>0</v>
      </c>
      <c r="BH171" s="144">
        <f t="shared" si="27"/>
        <v>0</v>
      </c>
      <c r="BI171" s="144">
        <f t="shared" si="28"/>
        <v>0</v>
      </c>
      <c r="BJ171" s="17" t="s">
        <v>85</v>
      </c>
      <c r="BK171" s="144">
        <f t="shared" si="29"/>
        <v>0</v>
      </c>
      <c r="BL171" s="17" t="s">
        <v>155</v>
      </c>
      <c r="BM171" s="143" t="s">
        <v>1926</v>
      </c>
    </row>
    <row r="172" spans="2:65" s="1" customFormat="1" ht="16.5" customHeight="1">
      <c r="B172" s="32"/>
      <c r="C172" s="174" t="s">
        <v>470</v>
      </c>
      <c r="D172" s="174" t="s">
        <v>420</v>
      </c>
      <c r="E172" s="175" t="s">
        <v>1927</v>
      </c>
      <c r="F172" s="176" t="s">
        <v>1928</v>
      </c>
      <c r="G172" s="177" t="s">
        <v>1435</v>
      </c>
      <c r="H172" s="178">
        <v>37</v>
      </c>
      <c r="I172" s="179"/>
      <c r="J172" s="180">
        <f t="shared" si="20"/>
        <v>0</v>
      </c>
      <c r="K172" s="176" t="s">
        <v>1</v>
      </c>
      <c r="L172" s="181"/>
      <c r="M172" s="182" t="s">
        <v>1</v>
      </c>
      <c r="N172" s="183" t="s">
        <v>42</v>
      </c>
      <c r="P172" s="141">
        <f t="shared" si="21"/>
        <v>0</v>
      </c>
      <c r="Q172" s="141">
        <v>0</v>
      </c>
      <c r="R172" s="141">
        <f t="shared" si="22"/>
        <v>0</v>
      </c>
      <c r="S172" s="141">
        <v>0</v>
      </c>
      <c r="T172" s="142">
        <f t="shared" si="23"/>
        <v>0</v>
      </c>
      <c r="AR172" s="143" t="s">
        <v>204</v>
      </c>
      <c r="AT172" s="143" t="s">
        <v>420</v>
      </c>
      <c r="AU172" s="143" t="s">
        <v>87</v>
      </c>
      <c r="AY172" s="17" t="s">
        <v>134</v>
      </c>
      <c r="BE172" s="144">
        <f t="shared" si="24"/>
        <v>0</v>
      </c>
      <c r="BF172" s="144">
        <f t="shared" si="25"/>
        <v>0</v>
      </c>
      <c r="BG172" s="144">
        <f t="shared" si="26"/>
        <v>0</v>
      </c>
      <c r="BH172" s="144">
        <f t="shared" si="27"/>
        <v>0</v>
      </c>
      <c r="BI172" s="144">
        <f t="shared" si="28"/>
        <v>0</v>
      </c>
      <c r="BJ172" s="17" t="s">
        <v>85</v>
      </c>
      <c r="BK172" s="144">
        <f t="shared" si="29"/>
        <v>0</v>
      </c>
      <c r="BL172" s="17" t="s">
        <v>155</v>
      </c>
      <c r="BM172" s="143" t="s">
        <v>1929</v>
      </c>
    </row>
    <row r="173" spans="2:65" s="1" customFormat="1" ht="16.5" customHeight="1">
      <c r="B173" s="32"/>
      <c r="C173" s="174" t="s">
        <v>475</v>
      </c>
      <c r="D173" s="174" t="s">
        <v>420</v>
      </c>
      <c r="E173" s="175" t="s">
        <v>1930</v>
      </c>
      <c r="F173" s="176" t="s">
        <v>1931</v>
      </c>
      <c r="G173" s="177" t="s">
        <v>1435</v>
      </c>
      <c r="H173" s="178">
        <v>8</v>
      </c>
      <c r="I173" s="179"/>
      <c r="J173" s="180">
        <f t="shared" si="20"/>
        <v>0</v>
      </c>
      <c r="K173" s="176" t="s">
        <v>1</v>
      </c>
      <c r="L173" s="181"/>
      <c r="M173" s="182" t="s">
        <v>1</v>
      </c>
      <c r="N173" s="183" t="s">
        <v>42</v>
      </c>
      <c r="P173" s="141">
        <f t="shared" si="21"/>
        <v>0</v>
      </c>
      <c r="Q173" s="141">
        <v>0</v>
      </c>
      <c r="R173" s="141">
        <f t="shared" si="22"/>
        <v>0</v>
      </c>
      <c r="S173" s="141">
        <v>0</v>
      </c>
      <c r="T173" s="142">
        <f t="shared" si="23"/>
        <v>0</v>
      </c>
      <c r="AR173" s="143" t="s">
        <v>204</v>
      </c>
      <c r="AT173" s="143" t="s">
        <v>420</v>
      </c>
      <c r="AU173" s="143" t="s">
        <v>87</v>
      </c>
      <c r="AY173" s="17" t="s">
        <v>134</v>
      </c>
      <c r="BE173" s="144">
        <f t="shared" si="24"/>
        <v>0</v>
      </c>
      <c r="BF173" s="144">
        <f t="shared" si="25"/>
        <v>0</v>
      </c>
      <c r="BG173" s="144">
        <f t="shared" si="26"/>
        <v>0</v>
      </c>
      <c r="BH173" s="144">
        <f t="shared" si="27"/>
        <v>0</v>
      </c>
      <c r="BI173" s="144">
        <f t="shared" si="28"/>
        <v>0</v>
      </c>
      <c r="BJ173" s="17" t="s">
        <v>85</v>
      </c>
      <c r="BK173" s="144">
        <f t="shared" si="29"/>
        <v>0</v>
      </c>
      <c r="BL173" s="17" t="s">
        <v>155</v>
      </c>
      <c r="BM173" s="143" t="s">
        <v>1932</v>
      </c>
    </row>
    <row r="174" spans="2:65" s="1" customFormat="1" ht="16.5" customHeight="1">
      <c r="B174" s="32"/>
      <c r="C174" s="174" t="s">
        <v>480</v>
      </c>
      <c r="D174" s="174" t="s">
        <v>420</v>
      </c>
      <c r="E174" s="175" t="s">
        <v>1933</v>
      </c>
      <c r="F174" s="176" t="s">
        <v>1934</v>
      </c>
      <c r="G174" s="177" t="s">
        <v>1435</v>
      </c>
      <c r="H174" s="178">
        <v>160</v>
      </c>
      <c r="I174" s="179"/>
      <c r="J174" s="180">
        <f t="shared" si="20"/>
        <v>0</v>
      </c>
      <c r="K174" s="176" t="s">
        <v>1</v>
      </c>
      <c r="L174" s="181"/>
      <c r="M174" s="182" t="s">
        <v>1</v>
      </c>
      <c r="N174" s="183" t="s">
        <v>42</v>
      </c>
      <c r="P174" s="141">
        <f t="shared" si="21"/>
        <v>0</v>
      </c>
      <c r="Q174" s="141">
        <v>0</v>
      </c>
      <c r="R174" s="141">
        <f t="shared" si="22"/>
        <v>0</v>
      </c>
      <c r="S174" s="141">
        <v>0</v>
      </c>
      <c r="T174" s="142">
        <f t="shared" si="23"/>
        <v>0</v>
      </c>
      <c r="AR174" s="143" t="s">
        <v>204</v>
      </c>
      <c r="AT174" s="143" t="s">
        <v>420</v>
      </c>
      <c r="AU174" s="143" t="s">
        <v>87</v>
      </c>
      <c r="AY174" s="17" t="s">
        <v>134</v>
      </c>
      <c r="BE174" s="144">
        <f t="shared" si="24"/>
        <v>0</v>
      </c>
      <c r="BF174" s="144">
        <f t="shared" si="25"/>
        <v>0</v>
      </c>
      <c r="BG174" s="144">
        <f t="shared" si="26"/>
        <v>0</v>
      </c>
      <c r="BH174" s="144">
        <f t="shared" si="27"/>
        <v>0</v>
      </c>
      <c r="BI174" s="144">
        <f t="shared" si="28"/>
        <v>0</v>
      </c>
      <c r="BJ174" s="17" t="s">
        <v>85</v>
      </c>
      <c r="BK174" s="144">
        <f t="shared" si="29"/>
        <v>0</v>
      </c>
      <c r="BL174" s="17" t="s">
        <v>155</v>
      </c>
      <c r="BM174" s="143" t="s">
        <v>1935</v>
      </c>
    </row>
    <row r="175" spans="2:65" s="11" customFormat="1" ht="22.9" customHeight="1">
      <c r="B175" s="120"/>
      <c r="D175" s="121" t="s">
        <v>76</v>
      </c>
      <c r="E175" s="130" t="s">
        <v>1936</v>
      </c>
      <c r="F175" s="130" t="s">
        <v>1937</v>
      </c>
      <c r="I175" s="123"/>
      <c r="J175" s="131">
        <f>BK175</f>
        <v>0</v>
      </c>
      <c r="L175" s="120"/>
      <c r="M175" s="125"/>
      <c r="P175" s="126">
        <f>SUM(P176:P182)</f>
        <v>0</v>
      </c>
      <c r="R175" s="126">
        <f>SUM(R176:R182)</f>
        <v>0</v>
      </c>
      <c r="T175" s="127">
        <f>SUM(T176:T182)</f>
        <v>0</v>
      </c>
      <c r="AR175" s="121" t="s">
        <v>87</v>
      </c>
      <c r="AT175" s="128" t="s">
        <v>76</v>
      </c>
      <c r="AU175" s="128" t="s">
        <v>85</v>
      </c>
      <c r="AY175" s="121" t="s">
        <v>134</v>
      </c>
      <c r="BK175" s="129">
        <f>SUM(BK176:BK182)</f>
        <v>0</v>
      </c>
    </row>
    <row r="176" spans="2:65" s="1" customFormat="1" ht="16.5" customHeight="1">
      <c r="B176" s="32"/>
      <c r="C176" s="132" t="s">
        <v>485</v>
      </c>
      <c r="D176" s="132" t="s">
        <v>137</v>
      </c>
      <c r="E176" s="133" t="s">
        <v>1938</v>
      </c>
      <c r="F176" s="134" t="s">
        <v>1939</v>
      </c>
      <c r="G176" s="135" t="s">
        <v>1435</v>
      </c>
      <c r="H176" s="136">
        <v>68</v>
      </c>
      <c r="I176" s="137"/>
      <c r="J176" s="138">
        <f t="shared" ref="J176:J182" si="30">ROUND(I176*H176,2)</f>
        <v>0</v>
      </c>
      <c r="K176" s="134" t="s">
        <v>1</v>
      </c>
      <c r="L176" s="32"/>
      <c r="M176" s="139" t="s">
        <v>1</v>
      </c>
      <c r="N176" s="140" t="s">
        <v>42</v>
      </c>
      <c r="P176" s="141">
        <f t="shared" ref="P176:P182" si="31">O176*H176</f>
        <v>0</v>
      </c>
      <c r="Q176" s="141">
        <v>0</v>
      </c>
      <c r="R176" s="141">
        <f t="shared" ref="R176:R182" si="32">Q176*H176</f>
        <v>0</v>
      </c>
      <c r="S176" s="141">
        <v>0</v>
      </c>
      <c r="T176" s="142">
        <f t="shared" ref="T176:T182" si="33">S176*H176</f>
        <v>0</v>
      </c>
      <c r="AR176" s="143" t="s">
        <v>323</v>
      </c>
      <c r="AT176" s="143" t="s">
        <v>137</v>
      </c>
      <c r="AU176" s="143" t="s">
        <v>87</v>
      </c>
      <c r="AY176" s="17" t="s">
        <v>134</v>
      </c>
      <c r="BE176" s="144">
        <f t="shared" ref="BE176:BE182" si="34">IF(N176="základní",J176,0)</f>
        <v>0</v>
      </c>
      <c r="BF176" s="144">
        <f t="shared" ref="BF176:BF182" si="35">IF(N176="snížená",J176,0)</f>
        <v>0</v>
      </c>
      <c r="BG176" s="144">
        <f t="shared" ref="BG176:BG182" si="36">IF(N176="zákl. přenesená",J176,0)</f>
        <v>0</v>
      </c>
      <c r="BH176" s="144">
        <f t="shared" ref="BH176:BH182" si="37">IF(N176="sníž. přenesená",J176,0)</f>
        <v>0</v>
      </c>
      <c r="BI176" s="144">
        <f t="shared" ref="BI176:BI182" si="38">IF(N176="nulová",J176,0)</f>
        <v>0</v>
      </c>
      <c r="BJ176" s="17" t="s">
        <v>85</v>
      </c>
      <c r="BK176" s="144">
        <f t="shared" ref="BK176:BK182" si="39">ROUND(I176*H176,2)</f>
        <v>0</v>
      </c>
      <c r="BL176" s="17" t="s">
        <v>323</v>
      </c>
      <c r="BM176" s="143" t="s">
        <v>1940</v>
      </c>
    </row>
    <row r="177" spans="2:65" s="1" customFormat="1" ht="16.5" customHeight="1">
      <c r="B177" s="32"/>
      <c r="C177" s="174" t="s">
        <v>490</v>
      </c>
      <c r="D177" s="174" t="s">
        <v>420</v>
      </c>
      <c r="E177" s="175" t="s">
        <v>1941</v>
      </c>
      <c r="F177" s="176" t="s">
        <v>1942</v>
      </c>
      <c r="G177" s="177" t="s">
        <v>1435</v>
      </c>
      <c r="H177" s="178">
        <v>17</v>
      </c>
      <c r="I177" s="179"/>
      <c r="J177" s="180">
        <f t="shared" si="30"/>
        <v>0</v>
      </c>
      <c r="K177" s="176" t="s">
        <v>1</v>
      </c>
      <c r="L177" s="181"/>
      <c r="M177" s="182" t="s">
        <v>1</v>
      </c>
      <c r="N177" s="183" t="s">
        <v>42</v>
      </c>
      <c r="P177" s="141">
        <f t="shared" si="31"/>
        <v>0</v>
      </c>
      <c r="Q177" s="141">
        <v>0</v>
      </c>
      <c r="R177" s="141">
        <f t="shared" si="32"/>
        <v>0</v>
      </c>
      <c r="S177" s="141">
        <v>0</v>
      </c>
      <c r="T177" s="142">
        <f t="shared" si="33"/>
        <v>0</v>
      </c>
      <c r="AR177" s="143" t="s">
        <v>204</v>
      </c>
      <c r="AT177" s="143" t="s">
        <v>420</v>
      </c>
      <c r="AU177" s="143" t="s">
        <v>87</v>
      </c>
      <c r="AY177" s="17" t="s">
        <v>134</v>
      </c>
      <c r="BE177" s="144">
        <f t="shared" si="34"/>
        <v>0</v>
      </c>
      <c r="BF177" s="144">
        <f t="shared" si="35"/>
        <v>0</v>
      </c>
      <c r="BG177" s="144">
        <f t="shared" si="36"/>
        <v>0</v>
      </c>
      <c r="BH177" s="144">
        <f t="shared" si="37"/>
        <v>0</v>
      </c>
      <c r="BI177" s="144">
        <f t="shared" si="38"/>
        <v>0</v>
      </c>
      <c r="BJ177" s="17" t="s">
        <v>85</v>
      </c>
      <c r="BK177" s="144">
        <f t="shared" si="39"/>
        <v>0</v>
      </c>
      <c r="BL177" s="17" t="s">
        <v>155</v>
      </c>
      <c r="BM177" s="143" t="s">
        <v>1943</v>
      </c>
    </row>
    <row r="178" spans="2:65" s="1" customFormat="1" ht="16.5" customHeight="1">
      <c r="B178" s="32"/>
      <c r="C178" s="174" t="s">
        <v>494</v>
      </c>
      <c r="D178" s="174" t="s">
        <v>420</v>
      </c>
      <c r="E178" s="175" t="s">
        <v>1944</v>
      </c>
      <c r="F178" s="176" t="s">
        <v>1945</v>
      </c>
      <c r="G178" s="177" t="s">
        <v>1435</v>
      </c>
      <c r="H178" s="178">
        <v>18</v>
      </c>
      <c r="I178" s="179"/>
      <c r="J178" s="180">
        <f t="shared" si="30"/>
        <v>0</v>
      </c>
      <c r="K178" s="176" t="s">
        <v>1</v>
      </c>
      <c r="L178" s="181"/>
      <c r="M178" s="182" t="s">
        <v>1</v>
      </c>
      <c r="N178" s="183" t="s">
        <v>42</v>
      </c>
      <c r="P178" s="141">
        <f t="shared" si="31"/>
        <v>0</v>
      </c>
      <c r="Q178" s="141">
        <v>0</v>
      </c>
      <c r="R178" s="141">
        <f t="shared" si="32"/>
        <v>0</v>
      </c>
      <c r="S178" s="141">
        <v>0</v>
      </c>
      <c r="T178" s="142">
        <f t="shared" si="33"/>
        <v>0</v>
      </c>
      <c r="AR178" s="143" t="s">
        <v>204</v>
      </c>
      <c r="AT178" s="143" t="s">
        <v>420</v>
      </c>
      <c r="AU178" s="143" t="s">
        <v>87</v>
      </c>
      <c r="AY178" s="17" t="s">
        <v>134</v>
      </c>
      <c r="BE178" s="144">
        <f t="shared" si="34"/>
        <v>0</v>
      </c>
      <c r="BF178" s="144">
        <f t="shared" si="35"/>
        <v>0</v>
      </c>
      <c r="BG178" s="144">
        <f t="shared" si="36"/>
        <v>0</v>
      </c>
      <c r="BH178" s="144">
        <f t="shared" si="37"/>
        <v>0</v>
      </c>
      <c r="BI178" s="144">
        <f t="shared" si="38"/>
        <v>0</v>
      </c>
      <c r="BJ178" s="17" t="s">
        <v>85</v>
      </c>
      <c r="BK178" s="144">
        <f t="shared" si="39"/>
        <v>0</v>
      </c>
      <c r="BL178" s="17" t="s">
        <v>155</v>
      </c>
      <c r="BM178" s="143" t="s">
        <v>1946</v>
      </c>
    </row>
    <row r="179" spans="2:65" s="1" customFormat="1" ht="16.5" customHeight="1">
      <c r="B179" s="32"/>
      <c r="C179" s="174" t="s">
        <v>498</v>
      </c>
      <c r="D179" s="174" t="s">
        <v>420</v>
      </c>
      <c r="E179" s="175" t="s">
        <v>1947</v>
      </c>
      <c r="F179" s="176" t="s">
        <v>1948</v>
      </c>
      <c r="G179" s="177" t="s">
        <v>1435</v>
      </c>
      <c r="H179" s="178">
        <v>6</v>
      </c>
      <c r="I179" s="179"/>
      <c r="J179" s="180">
        <f t="shared" si="30"/>
        <v>0</v>
      </c>
      <c r="K179" s="176" t="s">
        <v>1</v>
      </c>
      <c r="L179" s="181"/>
      <c r="M179" s="182" t="s">
        <v>1</v>
      </c>
      <c r="N179" s="183" t="s">
        <v>42</v>
      </c>
      <c r="P179" s="141">
        <f t="shared" si="31"/>
        <v>0</v>
      </c>
      <c r="Q179" s="141">
        <v>0</v>
      </c>
      <c r="R179" s="141">
        <f t="shared" si="32"/>
        <v>0</v>
      </c>
      <c r="S179" s="141">
        <v>0</v>
      </c>
      <c r="T179" s="142">
        <f t="shared" si="33"/>
        <v>0</v>
      </c>
      <c r="AR179" s="143" t="s">
        <v>204</v>
      </c>
      <c r="AT179" s="143" t="s">
        <v>420</v>
      </c>
      <c r="AU179" s="143" t="s">
        <v>87</v>
      </c>
      <c r="AY179" s="17" t="s">
        <v>134</v>
      </c>
      <c r="BE179" s="144">
        <f t="shared" si="34"/>
        <v>0</v>
      </c>
      <c r="BF179" s="144">
        <f t="shared" si="35"/>
        <v>0</v>
      </c>
      <c r="BG179" s="144">
        <f t="shared" si="36"/>
        <v>0</v>
      </c>
      <c r="BH179" s="144">
        <f t="shared" si="37"/>
        <v>0</v>
      </c>
      <c r="BI179" s="144">
        <f t="shared" si="38"/>
        <v>0</v>
      </c>
      <c r="BJ179" s="17" t="s">
        <v>85</v>
      </c>
      <c r="BK179" s="144">
        <f t="shared" si="39"/>
        <v>0</v>
      </c>
      <c r="BL179" s="17" t="s">
        <v>155</v>
      </c>
      <c r="BM179" s="143" t="s">
        <v>1949</v>
      </c>
    </row>
    <row r="180" spans="2:65" s="1" customFormat="1" ht="16.5" customHeight="1">
      <c r="B180" s="32"/>
      <c r="C180" s="174" t="s">
        <v>502</v>
      </c>
      <c r="D180" s="174" t="s">
        <v>420</v>
      </c>
      <c r="E180" s="175" t="s">
        <v>1950</v>
      </c>
      <c r="F180" s="176" t="s">
        <v>1951</v>
      </c>
      <c r="G180" s="177" t="s">
        <v>1435</v>
      </c>
      <c r="H180" s="178">
        <v>14</v>
      </c>
      <c r="I180" s="179"/>
      <c r="J180" s="180">
        <f t="shared" si="30"/>
        <v>0</v>
      </c>
      <c r="K180" s="176" t="s">
        <v>1</v>
      </c>
      <c r="L180" s="181"/>
      <c r="M180" s="182" t="s">
        <v>1</v>
      </c>
      <c r="N180" s="183" t="s">
        <v>42</v>
      </c>
      <c r="P180" s="141">
        <f t="shared" si="31"/>
        <v>0</v>
      </c>
      <c r="Q180" s="141">
        <v>0</v>
      </c>
      <c r="R180" s="141">
        <f t="shared" si="32"/>
        <v>0</v>
      </c>
      <c r="S180" s="141">
        <v>0</v>
      </c>
      <c r="T180" s="142">
        <f t="shared" si="33"/>
        <v>0</v>
      </c>
      <c r="AR180" s="143" t="s">
        <v>204</v>
      </c>
      <c r="AT180" s="143" t="s">
        <v>420</v>
      </c>
      <c r="AU180" s="143" t="s">
        <v>87</v>
      </c>
      <c r="AY180" s="17" t="s">
        <v>134</v>
      </c>
      <c r="BE180" s="144">
        <f t="shared" si="34"/>
        <v>0</v>
      </c>
      <c r="BF180" s="144">
        <f t="shared" si="35"/>
        <v>0</v>
      </c>
      <c r="BG180" s="144">
        <f t="shared" si="36"/>
        <v>0</v>
      </c>
      <c r="BH180" s="144">
        <f t="shared" si="37"/>
        <v>0</v>
      </c>
      <c r="BI180" s="144">
        <f t="shared" si="38"/>
        <v>0</v>
      </c>
      <c r="BJ180" s="17" t="s">
        <v>85</v>
      </c>
      <c r="BK180" s="144">
        <f t="shared" si="39"/>
        <v>0</v>
      </c>
      <c r="BL180" s="17" t="s">
        <v>155</v>
      </c>
      <c r="BM180" s="143" t="s">
        <v>1952</v>
      </c>
    </row>
    <row r="181" spans="2:65" s="1" customFormat="1" ht="16.5" customHeight="1">
      <c r="B181" s="32"/>
      <c r="C181" s="174" t="s">
        <v>506</v>
      </c>
      <c r="D181" s="174" t="s">
        <v>420</v>
      </c>
      <c r="E181" s="175" t="s">
        <v>1953</v>
      </c>
      <c r="F181" s="176" t="s">
        <v>1954</v>
      </c>
      <c r="G181" s="177" t="s">
        <v>1435</v>
      </c>
      <c r="H181" s="178">
        <v>8</v>
      </c>
      <c r="I181" s="179"/>
      <c r="J181" s="180">
        <f t="shared" si="30"/>
        <v>0</v>
      </c>
      <c r="K181" s="176" t="s">
        <v>1</v>
      </c>
      <c r="L181" s="181"/>
      <c r="M181" s="182" t="s">
        <v>1</v>
      </c>
      <c r="N181" s="183" t="s">
        <v>42</v>
      </c>
      <c r="P181" s="141">
        <f t="shared" si="31"/>
        <v>0</v>
      </c>
      <c r="Q181" s="141">
        <v>0</v>
      </c>
      <c r="R181" s="141">
        <f t="shared" si="32"/>
        <v>0</v>
      </c>
      <c r="S181" s="141">
        <v>0</v>
      </c>
      <c r="T181" s="142">
        <f t="shared" si="33"/>
        <v>0</v>
      </c>
      <c r="AR181" s="143" t="s">
        <v>204</v>
      </c>
      <c r="AT181" s="143" t="s">
        <v>420</v>
      </c>
      <c r="AU181" s="143" t="s">
        <v>87</v>
      </c>
      <c r="AY181" s="17" t="s">
        <v>134</v>
      </c>
      <c r="BE181" s="144">
        <f t="shared" si="34"/>
        <v>0</v>
      </c>
      <c r="BF181" s="144">
        <f t="shared" si="35"/>
        <v>0</v>
      </c>
      <c r="BG181" s="144">
        <f t="shared" si="36"/>
        <v>0</v>
      </c>
      <c r="BH181" s="144">
        <f t="shared" si="37"/>
        <v>0</v>
      </c>
      <c r="BI181" s="144">
        <f t="shared" si="38"/>
        <v>0</v>
      </c>
      <c r="BJ181" s="17" t="s">
        <v>85</v>
      </c>
      <c r="BK181" s="144">
        <f t="shared" si="39"/>
        <v>0</v>
      </c>
      <c r="BL181" s="17" t="s">
        <v>155</v>
      </c>
      <c r="BM181" s="143" t="s">
        <v>1955</v>
      </c>
    </row>
    <row r="182" spans="2:65" s="1" customFormat="1" ht="16.5" customHeight="1">
      <c r="B182" s="32"/>
      <c r="C182" s="174" t="s">
        <v>510</v>
      </c>
      <c r="D182" s="174" t="s">
        <v>420</v>
      </c>
      <c r="E182" s="175" t="s">
        <v>1956</v>
      </c>
      <c r="F182" s="176" t="s">
        <v>1957</v>
      </c>
      <c r="G182" s="177" t="s">
        <v>1435</v>
      </c>
      <c r="H182" s="178">
        <v>5</v>
      </c>
      <c r="I182" s="179"/>
      <c r="J182" s="180">
        <f t="shared" si="30"/>
        <v>0</v>
      </c>
      <c r="K182" s="176" t="s">
        <v>1</v>
      </c>
      <c r="L182" s="181"/>
      <c r="M182" s="182" t="s">
        <v>1</v>
      </c>
      <c r="N182" s="183" t="s">
        <v>42</v>
      </c>
      <c r="P182" s="141">
        <f t="shared" si="31"/>
        <v>0</v>
      </c>
      <c r="Q182" s="141">
        <v>0</v>
      </c>
      <c r="R182" s="141">
        <f t="shared" si="32"/>
        <v>0</v>
      </c>
      <c r="S182" s="141">
        <v>0</v>
      </c>
      <c r="T182" s="142">
        <f t="shared" si="33"/>
        <v>0</v>
      </c>
      <c r="AR182" s="143" t="s">
        <v>204</v>
      </c>
      <c r="AT182" s="143" t="s">
        <v>420</v>
      </c>
      <c r="AU182" s="143" t="s">
        <v>87</v>
      </c>
      <c r="AY182" s="17" t="s">
        <v>134</v>
      </c>
      <c r="BE182" s="144">
        <f t="shared" si="34"/>
        <v>0</v>
      </c>
      <c r="BF182" s="144">
        <f t="shared" si="35"/>
        <v>0</v>
      </c>
      <c r="BG182" s="144">
        <f t="shared" si="36"/>
        <v>0</v>
      </c>
      <c r="BH182" s="144">
        <f t="shared" si="37"/>
        <v>0</v>
      </c>
      <c r="BI182" s="144">
        <f t="shared" si="38"/>
        <v>0</v>
      </c>
      <c r="BJ182" s="17" t="s">
        <v>85</v>
      </c>
      <c r="BK182" s="144">
        <f t="shared" si="39"/>
        <v>0</v>
      </c>
      <c r="BL182" s="17" t="s">
        <v>155</v>
      </c>
      <c r="BM182" s="143" t="s">
        <v>1958</v>
      </c>
    </row>
    <row r="183" spans="2:65" s="11" customFormat="1" ht="22.9" customHeight="1">
      <c r="B183" s="120"/>
      <c r="D183" s="121" t="s">
        <v>76</v>
      </c>
      <c r="E183" s="130" t="s">
        <v>1959</v>
      </c>
      <c r="F183" s="130" t="s">
        <v>1960</v>
      </c>
      <c r="I183" s="123"/>
      <c r="J183" s="131">
        <f>BK183</f>
        <v>0</v>
      </c>
      <c r="L183" s="120"/>
      <c r="M183" s="125"/>
      <c r="P183" s="126">
        <f>SUM(P184:P188)</f>
        <v>0</v>
      </c>
      <c r="R183" s="126">
        <f>SUM(R184:R188)</f>
        <v>0</v>
      </c>
      <c r="T183" s="127">
        <f>SUM(T184:T188)</f>
        <v>0</v>
      </c>
      <c r="AR183" s="121" t="s">
        <v>87</v>
      </c>
      <c r="AT183" s="128" t="s">
        <v>76</v>
      </c>
      <c r="AU183" s="128" t="s">
        <v>85</v>
      </c>
      <c r="AY183" s="121" t="s">
        <v>134</v>
      </c>
      <c r="BK183" s="129">
        <f>SUM(BK184:BK188)</f>
        <v>0</v>
      </c>
    </row>
    <row r="184" spans="2:65" s="1" customFormat="1" ht="16.5" customHeight="1">
      <c r="B184" s="32"/>
      <c r="C184" s="132" t="s">
        <v>515</v>
      </c>
      <c r="D184" s="132" t="s">
        <v>137</v>
      </c>
      <c r="E184" s="133" t="s">
        <v>1961</v>
      </c>
      <c r="F184" s="134" t="s">
        <v>1962</v>
      </c>
      <c r="G184" s="135" t="s">
        <v>1435</v>
      </c>
      <c r="H184" s="136">
        <v>4</v>
      </c>
      <c r="I184" s="137"/>
      <c r="J184" s="138">
        <f>ROUND(I184*H184,2)</f>
        <v>0</v>
      </c>
      <c r="K184" s="134" t="s">
        <v>1</v>
      </c>
      <c r="L184" s="32"/>
      <c r="M184" s="139" t="s">
        <v>1</v>
      </c>
      <c r="N184" s="140" t="s">
        <v>42</v>
      </c>
      <c r="P184" s="141">
        <f>O184*H184</f>
        <v>0</v>
      </c>
      <c r="Q184" s="141">
        <v>0</v>
      </c>
      <c r="R184" s="141">
        <f>Q184*H184</f>
        <v>0</v>
      </c>
      <c r="S184" s="141">
        <v>0</v>
      </c>
      <c r="T184" s="142">
        <f>S184*H184</f>
        <v>0</v>
      </c>
      <c r="AR184" s="143" t="s">
        <v>323</v>
      </c>
      <c r="AT184" s="143" t="s">
        <v>137</v>
      </c>
      <c r="AU184" s="143" t="s">
        <v>87</v>
      </c>
      <c r="AY184" s="17" t="s">
        <v>134</v>
      </c>
      <c r="BE184" s="144">
        <f>IF(N184="základní",J184,0)</f>
        <v>0</v>
      </c>
      <c r="BF184" s="144">
        <f>IF(N184="snížená",J184,0)</f>
        <v>0</v>
      </c>
      <c r="BG184" s="144">
        <f>IF(N184="zákl. přenesená",J184,0)</f>
        <v>0</v>
      </c>
      <c r="BH184" s="144">
        <f>IF(N184="sníž. přenesená",J184,0)</f>
        <v>0</v>
      </c>
      <c r="BI184" s="144">
        <f>IF(N184="nulová",J184,0)</f>
        <v>0</v>
      </c>
      <c r="BJ184" s="17" t="s">
        <v>85</v>
      </c>
      <c r="BK184" s="144">
        <f>ROUND(I184*H184,2)</f>
        <v>0</v>
      </c>
      <c r="BL184" s="17" t="s">
        <v>323</v>
      </c>
      <c r="BM184" s="143" t="s">
        <v>1963</v>
      </c>
    </row>
    <row r="185" spans="2:65" s="1" customFormat="1" ht="16.5" customHeight="1">
      <c r="B185" s="32"/>
      <c r="C185" s="174" t="s">
        <v>522</v>
      </c>
      <c r="D185" s="174" t="s">
        <v>420</v>
      </c>
      <c r="E185" s="175" t="s">
        <v>1964</v>
      </c>
      <c r="F185" s="176" t="s">
        <v>1965</v>
      </c>
      <c r="G185" s="177" t="s">
        <v>1435</v>
      </c>
      <c r="H185" s="178">
        <v>1</v>
      </c>
      <c r="I185" s="179"/>
      <c r="J185" s="180">
        <f>ROUND(I185*H185,2)</f>
        <v>0</v>
      </c>
      <c r="K185" s="176" t="s">
        <v>1</v>
      </c>
      <c r="L185" s="181"/>
      <c r="M185" s="182" t="s">
        <v>1</v>
      </c>
      <c r="N185" s="183" t="s">
        <v>42</v>
      </c>
      <c r="P185" s="141">
        <f>O185*H185</f>
        <v>0</v>
      </c>
      <c r="Q185" s="141">
        <v>0</v>
      </c>
      <c r="R185" s="141">
        <f>Q185*H185</f>
        <v>0</v>
      </c>
      <c r="S185" s="141">
        <v>0</v>
      </c>
      <c r="T185" s="142">
        <f>S185*H185</f>
        <v>0</v>
      </c>
      <c r="AR185" s="143" t="s">
        <v>204</v>
      </c>
      <c r="AT185" s="143" t="s">
        <v>420</v>
      </c>
      <c r="AU185" s="143" t="s">
        <v>87</v>
      </c>
      <c r="AY185" s="17" t="s">
        <v>134</v>
      </c>
      <c r="BE185" s="144">
        <f>IF(N185="základní",J185,0)</f>
        <v>0</v>
      </c>
      <c r="BF185" s="144">
        <f>IF(N185="snížená",J185,0)</f>
        <v>0</v>
      </c>
      <c r="BG185" s="144">
        <f>IF(N185="zákl. přenesená",J185,0)</f>
        <v>0</v>
      </c>
      <c r="BH185" s="144">
        <f>IF(N185="sníž. přenesená",J185,0)</f>
        <v>0</v>
      </c>
      <c r="BI185" s="144">
        <f>IF(N185="nulová",J185,0)</f>
        <v>0</v>
      </c>
      <c r="BJ185" s="17" t="s">
        <v>85</v>
      </c>
      <c r="BK185" s="144">
        <f>ROUND(I185*H185,2)</f>
        <v>0</v>
      </c>
      <c r="BL185" s="17" t="s">
        <v>155</v>
      </c>
      <c r="BM185" s="143" t="s">
        <v>1966</v>
      </c>
    </row>
    <row r="186" spans="2:65" s="1" customFormat="1" ht="16.5" customHeight="1">
      <c r="B186" s="32"/>
      <c r="C186" s="174" t="s">
        <v>559</v>
      </c>
      <c r="D186" s="174" t="s">
        <v>420</v>
      </c>
      <c r="E186" s="175" t="s">
        <v>1967</v>
      </c>
      <c r="F186" s="176" t="s">
        <v>1968</v>
      </c>
      <c r="G186" s="177" t="s">
        <v>1435</v>
      </c>
      <c r="H186" s="178">
        <v>1</v>
      </c>
      <c r="I186" s="179"/>
      <c r="J186" s="180">
        <f>ROUND(I186*H186,2)</f>
        <v>0</v>
      </c>
      <c r="K186" s="176" t="s">
        <v>1</v>
      </c>
      <c r="L186" s="181"/>
      <c r="M186" s="182" t="s">
        <v>1</v>
      </c>
      <c r="N186" s="183" t="s">
        <v>42</v>
      </c>
      <c r="P186" s="141">
        <f>O186*H186</f>
        <v>0</v>
      </c>
      <c r="Q186" s="141">
        <v>0</v>
      </c>
      <c r="R186" s="141">
        <f>Q186*H186</f>
        <v>0</v>
      </c>
      <c r="S186" s="141">
        <v>0</v>
      </c>
      <c r="T186" s="142">
        <f>S186*H186</f>
        <v>0</v>
      </c>
      <c r="AR186" s="143" t="s">
        <v>204</v>
      </c>
      <c r="AT186" s="143" t="s">
        <v>420</v>
      </c>
      <c r="AU186" s="143" t="s">
        <v>87</v>
      </c>
      <c r="AY186" s="17" t="s">
        <v>134</v>
      </c>
      <c r="BE186" s="144">
        <f>IF(N186="základní",J186,0)</f>
        <v>0</v>
      </c>
      <c r="BF186" s="144">
        <f>IF(N186="snížená",J186,0)</f>
        <v>0</v>
      </c>
      <c r="BG186" s="144">
        <f>IF(N186="zákl. přenesená",J186,0)</f>
        <v>0</v>
      </c>
      <c r="BH186" s="144">
        <f>IF(N186="sníž. přenesená",J186,0)</f>
        <v>0</v>
      </c>
      <c r="BI186" s="144">
        <f>IF(N186="nulová",J186,0)</f>
        <v>0</v>
      </c>
      <c r="BJ186" s="17" t="s">
        <v>85</v>
      </c>
      <c r="BK186" s="144">
        <f>ROUND(I186*H186,2)</f>
        <v>0</v>
      </c>
      <c r="BL186" s="17" t="s">
        <v>155</v>
      </c>
      <c r="BM186" s="143" t="s">
        <v>1969</v>
      </c>
    </row>
    <row r="187" spans="2:65" s="1" customFormat="1" ht="16.5" customHeight="1">
      <c r="B187" s="32"/>
      <c r="C187" s="174" t="s">
        <v>564</v>
      </c>
      <c r="D187" s="174" t="s">
        <v>420</v>
      </c>
      <c r="E187" s="175" t="s">
        <v>1970</v>
      </c>
      <c r="F187" s="176" t="s">
        <v>1971</v>
      </c>
      <c r="G187" s="177" t="s">
        <v>1435</v>
      </c>
      <c r="H187" s="178">
        <v>1</v>
      </c>
      <c r="I187" s="179"/>
      <c r="J187" s="180">
        <f>ROUND(I187*H187,2)</f>
        <v>0</v>
      </c>
      <c r="K187" s="176" t="s">
        <v>1</v>
      </c>
      <c r="L187" s="181"/>
      <c r="M187" s="182" t="s">
        <v>1</v>
      </c>
      <c r="N187" s="183" t="s">
        <v>42</v>
      </c>
      <c r="P187" s="141">
        <f>O187*H187</f>
        <v>0</v>
      </c>
      <c r="Q187" s="141">
        <v>0</v>
      </c>
      <c r="R187" s="141">
        <f>Q187*H187</f>
        <v>0</v>
      </c>
      <c r="S187" s="141">
        <v>0</v>
      </c>
      <c r="T187" s="142">
        <f>S187*H187</f>
        <v>0</v>
      </c>
      <c r="AR187" s="143" t="s">
        <v>204</v>
      </c>
      <c r="AT187" s="143" t="s">
        <v>420</v>
      </c>
      <c r="AU187" s="143" t="s">
        <v>87</v>
      </c>
      <c r="AY187" s="17" t="s">
        <v>134</v>
      </c>
      <c r="BE187" s="144">
        <f>IF(N187="základní",J187,0)</f>
        <v>0</v>
      </c>
      <c r="BF187" s="144">
        <f>IF(N187="snížená",J187,0)</f>
        <v>0</v>
      </c>
      <c r="BG187" s="144">
        <f>IF(N187="zákl. přenesená",J187,0)</f>
        <v>0</v>
      </c>
      <c r="BH187" s="144">
        <f>IF(N187="sníž. přenesená",J187,0)</f>
        <v>0</v>
      </c>
      <c r="BI187" s="144">
        <f>IF(N187="nulová",J187,0)</f>
        <v>0</v>
      </c>
      <c r="BJ187" s="17" t="s">
        <v>85</v>
      </c>
      <c r="BK187" s="144">
        <f>ROUND(I187*H187,2)</f>
        <v>0</v>
      </c>
      <c r="BL187" s="17" t="s">
        <v>155</v>
      </c>
      <c r="BM187" s="143" t="s">
        <v>1972</v>
      </c>
    </row>
    <row r="188" spans="2:65" s="1" customFormat="1" ht="16.5" customHeight="1">
      <c r="B188" s="32"/>
      <c r="C188" s="174" t="s">
        <v>582</v>
      </c>
      <c r="D188" s="174" t="s">
        <v>420</v>
      </c>
      <c r="E188" s="175" t="s">
        <v>1973</v>
      </c>
      <c r="F188" s="176" t="s">
        <v>1974</v>
      </c>
      <c r="G188" s="177" t="s">
        <v>1435</v>
      </c>
      <c r="H188" s="178">
        <v>1</v>
      </c>
      <c r="I188" s="179"/>
      <c r="J188" s="180">
        <f>ROUND(I188*H188,2)</f>
        <v>0</v>
      </c>
      <c r="K188" s="176" t="s">
        <v>1</v>
      </c>
      <c r="L188" s="181"/>
      <c r="M188" s="182" t="s">
        <v>1</v>
      </c>
      <c r="N188" s="183" t="s">
        <v>42</v>
      </c>
      <c r="P188" s="141">
        <f>O188*H188</f>
        <v>0</v>
      </c>
      <c r="Q188" s="141">
        <v>0</v>
      </c>
      <c r="R188" s="141">
        <f>Q188*H188</f>
        <v>0</v>
      </c>
      <c r="S188" s="141">
        <v>0</v>
      </c>
      <c r="T188" s="142">
        <f>S188*H188</f>
        <v>0</v>
      </c>
      <c r="AR188" s="143" t="s">
        <v>204</v>
      </c>
      <c r="AT188" s="143" t="s">
        <v>420</v>
      </c>
      <c r="AU188" s="143" t="s">
        <v>87</v>
      </c>
      <c r="AY188" s="17" t="s">
        <v>134</v>
      </c>
      <c r="BE188" s="144">
        <f>IF(N188="základní",J188,0)</f>
        <v>0</v>
      </c>
      <c r="BF188" s="144">
        <f>IF(N188="snížená",J188,0)</f>
        <v>0</v>
      </c>
      <c r="BG188" s="144">
        <f>IF(N188="zákl. přenesená",J188,0)</f>
        <v>0</v>
      </c>
      <c r="BH188" s="144">
        <f>IF(N188="sníž. přenesená",J188,0)</f>
        <v>0</v>
      </c>
      <c r="BI188" s="144">
        <f>IF(N188="nulová",J188,0)</f>
        <v>0</v>
      </c>
      <c r="BJ188" s="17" t="s">
        <v>85</v>
      </c>
      <c r="BK188" s="144">
        <f>ROUND(I188*H188,2)</f>
        <v>0</v>
      </c>
      <c r="BL188" s="17" t="s">
        <v>155</v>
      </c>
      <c r="BM188" s="143" t="s">
        <v>1975</v>
      </c>
    </row>
    <row r="189" spans="2:65" s="11" customFormat="1" ht="22.9" customHeight="1">
      <c r="B189" s="120"/>
      <c r="D189" s="121" t="s">
        <v>76</v>
      </c>
      <c r="E189" s="130" t="s">
        <v>1976</v>
      </c>
      <c r="F189" s="130" t="s">
        <v>1977</v>
      </c>
      <c r="I189" s="123"/>
      <c r="J189" s="131">
        <f>BK189</f>
        <v>0</v>
      </c>
      <c r="L189" s="120"/>
      <c r="M189" s="125"/>
      <c r="P189" s="126">
        <f>SUM(P190:P203)</f>
        <v>0</v>
      </c>
      <c r="R189" s="126">
        <f>SUM(R190:R203)</f>
        <v>0</v>
      </c>
      <c r="T189" s="127">
        <f>SUM(T190:T203)</f>
        <v>0</v>
      </c>
      <c r="AR189" s="121" t="s">
        <v>87</v>
      </c>
      <c r="AT189" s="128" t="s">
        <v>76</v>
      </c>
      <c r="AU189" s="128" t="s">
        <v>85</v>
      </c>
      <c r="AY189" s="121" t="s">
        <v>134</v>
      </c>
      <c r="BK189" s="129">
        <f>SUM(BK190:BK203)</f>
        <v>0</v>
      </c>
    </row>
    <row r="190" spans="2:65" s="1" customFormat="1" ht="16.5" customHeight="1">
      <c r="B190" s="32"/>
      <c r="C190" s="132" t="s">
        <v>586</v>
      </c>
      <c r="D190" s="132" t="s">
        <v>137</v>
      </c>
      <c r="E190" s="133" t="s">
        <v>1978</v>
      </c>
      <c r="F190" s="134" t="s">
        <v>1979</v>
      </c>
      <c r="G190" s="135" t="s">
        <v>139</v>
      </c>
      <c r="H190" s="136">
        <v>1</v>
      </c>
      <c r="I190" s="137"/>
      <c r="J190" s="138">
        <f t="shared" ref="J190:J203" si="40">ROUND(I190*H190,2)</f>
        <v>0</v>
      </c>
      <c r="K190" s="134" t="s">
        <v>1</v>
      </c>
      <c r="L190" s="32"/>
      <c r="M190" s="139" t="s">
        <v>1</v>
      </c>
      <c r="N190" s="140" t="s">
        <v>42</v>
      </c>
      <c r="P190" s="141">
        <f t="shared" ref="P190:P203" si="41">O190*H190</f>
        <v>0</v>
      </c>
      <c r="Q190" s="141">
        <v>0</v>
      </c>
      <c r="R190" s="141">
        <f t="shared" ref="R190:R203" si="42">Q190*H190</f>
        <v>0</v>
      </c>
      <c r="S190" s="141">
        <v>0</v>
      </c>
      <c r="T190" s="142">
        <f t="shared" ref="T190:T203" si="43">S190*H190</f>
        <v>0</v>
      </c>
      <c r="AR190" s="143" t="s">
        <v>323</v>
      </c>
      <c r="AT190" s="143" t="s">
        <v>137</v>
      </c>
      <c r="AU190" s="143" t="s">
        <v>87</v>
      </c>
      <c r="AY190" s="17" t="s">
        <v>134</v>
      </c>
      <c r="BE190" s="144">
        <f t="shared" ref="BE190:BE203" si="44">IF(N190="základní",J190,0)</f>
        <v>0</v>
      </c>
      <c r="BF190" s="144">
        <f t="shared" ref="BF190:BF203" si="45">IF(N190="snížená",J190,0)</f>
        <v>0</v>
      </c>
      <c r="BG190" s="144">
        <f t="shared" ref="BG190:BG203" si="46">IF(N190="zákl. přenesená",J190,0)</f>
        <v>0</v>
      </c>
      <c r="BH190" s="144">
        <f t="shared" ref="BH190:BH203" si="47">IF(N190="sníž. přenesená",J190,0)</f>
        <v>0</v>
      </c>
      <c r="BI190" s="144">
        <f t="shared" ref="BI190:BI203" si="48">IF(N190="nulová",J190,0)</f>
        <v>0</v>
      </c>
      <c r="BJ190" s="17" t="s">
        <v>85</v>
      </c>
      <c r="BK190" s="144">
        <f t="shared" ref="BK190:BK203" si="49">ROUND(I190*H190,2)</f>
        <v>0</v>
      </c>
      <c r="BL190" s="17" t="s">
        <v>323</v>
      </c>
      <c r="BM190" s="143" t="s">
        <v>1980</v>
      </c>
    </row>
    <row r="191" spans="2:65" s="1" customFormat="1" ht="16.5" customHeight="1">
      <c r="B191" s="32"/>
      <c r="C191" s="174" t="s">
        <v>593</v>
      </c>
      <c r="D191" s="174" t="s">
        <v>420</v>
      </c>
      <c r="E191" s="175" t="s">
        <v>1981</v>
      </c>
      <c r="F191" s="176" t="s">
        <v>1982</v>
      </c>
      <c r="G191" s="177" t="s">
        <v>383</v>
      </c>
      <c r="H191" s="178">
        <v>3</v>
      </c>
      <c r="I191" s="179"/>
      <c r="J191" s="180">
        <f t="shared" si="40"/>
        <v>0</v>
      </c>
      <c r="K191" s="176" t="s">
        <v>1</v>
      </c>
      <c r="L191" s="181"/>
      <c r="M191" s="182" t="s">
        <v>1</v>
      </c>
      <c r="N191" s="183" t="s">
        <v>42</v>
      </c>
      <c r="P191" s="141">
        <f t="shared" si="41"/>
        <v>0</v>
      </c>
      <c r="Q191" s="141">
        <v>0</v>
      </c>
      <c r="R191" s="141">
        <f t="shared" si="42"/>
        <v>0</v>
      </c>
      <c r="S191" s="141">
        <v>0</v>
      </c>
      <c r="T191" s="142">
        <f t="shared" si="43"/>
        <v>0</v>
      </c>
      <c r="AR191" s="143" t="s">
        <v>204</v>
      </c>
      <c r="AT191" s="143" t="s">
        <v>420</v>
      </c>
      <c r="AU191" s="143" t="s">
        <v>87</v>
      </c>
      <c r="AY191" s="17" t="s">
        <v>134</v>
      </c>
      <c r="BE191" s="144">
        <f t="shared" si="44"/>
        <v>0</v>
      </c>
      <c r="BF191" s="144">
        <f t="shared" si="45"/>
        <v>0</v>
      </c>
      <c r="BG191" s="144">
        <f t="shared" si="46"/>
        <v>0</v>
      </c>
      <c r="BH191" s="144">
        <f t="shared" si="47"/>
        <v>0</v>
      </c>
      <c r="BI191" s="144">
        <f t="shared" si="48"/>
        <v>0</v>
      </c>
      <c r="BJ191" s="17" t="s">
        <v>85</v>
      </c>
      <c r="BK191" s="144">
        <f t="shared" si="49"/>
        <v>0</v>
      </c>
      <c r="BL191" s="17" t="s">
        <v>155</v>
      </c>
      <c r="BM191" s="143" t="s">
        <v>1983</v>
      </c>
    </row>
    <row r="192" spans="2:65" s="1" customFormat="1" ht="16.5" customHeight="1">
      <c r="B192" s="32"/>
      <c r="C192" s="174" t="s">
        <v>598</v>
      </c>
      <c r="D192" s="174" t="s">
        <v>420</v>
      </c>
      <c r="E192" s="175" t="s">
        <v>1984</v>
      </c>
      <c r="F192" s="176" t="s">
        <v>1985</v>
      </c>
      <c r="G192" s="177" t="s">
        <v>383</v>
      </c>
      <c r="H192" s="178">
        <v>30</v>
      </c>
      <c r="I192" s="179"/>
      <c r="J192" s="180">
        <f t="shared" si="40"/>
        <v>0</v>
      </c>
      <c r="K192" s="176" t="s">
        <v>1</v>
      </c>
      <c r="L192" s="181"/>
      <c r="M192" s="182" t="s">
        <v>1</v>
      </c>
      <c r="N192" s="183" t="s">
        <v>42</v>
      </c>
      <c r="P192" s="141">
        <f t="shared" si="41"/>
        <v>0</v>
      </c>
      <c r="Q192" s="141">
        <v>0</v>
      </c>
      <c r="R192" s="141">
        <f t="shared" si="42"/>
        <v>0</v>
      </c>
      <c r="S192" s="141">
        <v>0</v>
      </c>
      <c r="T192" s="142">
        <f t="shared" si="43"/>
        <v>0</v>
      </c>
      <c r="AR192" s="143" t="s">
        <v>204</v>
      </c>
      <c r="AT192" s="143" t="s">
        <v>420</v>
      </c>
      <c r="AU192" s="143" t="s">
        <v>87</v>
      </c>
      <c r="AY192" s="17" t="s">
        <v>134</v>
      </c>
      <c r="BE192" s="144">
        <f t="shared" si="44"/>
        <v>0</v>
      </c>
      <c r="BF192" s="144">
        <f t="shared" si="45"/>
        <v>0</v>
      </c>
      <c r="BG192" s="144">
        <f t="shared" si="46"/>
        <v>0</v>
      </c>
      <c r="BH192" s="144">
        <f t="shared" si="47"/>
        <v>0</v>
      </c>
      <c r="BI192" s="144">
        <f t="shared" si="48"/>
        <v>0</v>
      </c>
      <c r="BJ192" s="17" t="s">
        <v>85</v>
      </c>
      <c r="BK192" s="144">
        <f t="shared" si="49"/>
        <v>0</v>
      </c>
      <c r="BL192" s="17" t="s">
        <v>155</v>
      </c>
      <c r="BM192" s="143" t="s">
        <v>1986</v>
      </c>
    </row>
    <row r="193" spans="2:65" s="1" customFormat="1" ht="16.5" customHeight="1">
      <c r="B193" s="32"/>
      <c r="C193" s="174" t="s">
        <v>602</v>
      </c>
      <c r="D193" s="174" t="s">
        <v>420</v>
      </c>
      <c r="E193" s="175" t="s">
        <v>1987</v>
      </c>
      <c r="F193" s="176" t="s">
        <v>1988</v>
      </c>
      <c r="G193" s="177" t="s">
        <v>383</v>
      </c>
      <c r="H193" s="178">
        <v>25</v>
      </c>
      <c r="I193" s="179"/>
      <c r="J193" s="180">
        <f t="shared" si="40"/>
        <v>0</v>
      </c>
      <c r="K193" s="176" t="s">
        <v>1</v>
      </c>
      <c r="L193" s="181"/>
      <c r="M193" s="182" t="s">
        <v>1</v>
      </c>
      <c r="N193" s="183" t="s">
        <v>42</v>
      </c>
      <c r="P193" s="141">
        <f t="shared" si="41"/>
        <v>0</v>
      </c>
      <c r="Q193" s="141">
        <v>0</v>
      </c>
      <c r="R193" s="141">
        <f t="shared" si="42"/>
        <v>0</v>
      </c>
      <c r="S193" s="141">
        <v>0</v>
      </c>
      <c r="T193" s="142">
        <f t="shared" si="43"/>
        <v>0</v>
      </c>
      <c r="AR193" s="143" t="s">
        <v>204</v>
      </c>
      <c r="AT193" s="143" t="s">
        <v>420</v>
      </c>
      <c r="AU193" s="143" t="s">
        <v>87</v>
      </c>
      <c r="AY193" s="17" t="s">
        <v>134</v>
      </c>
      <c r="BE193" s="144">
        <f t="shared" si="44"/>
        <v>0</v>
      </c>
      <c r="BF193" s="144">
        <f t="shared" si="45"/>
        <v>0</v>
      </c>
      <c r="BG193" s="144">
        <f t="shared" si="46"/>
        <v>0</v>
      </c>
      <c r="BH193" s="144">
        <f t="shared" si="47"/>
        <v>0</v>
      </c>
      <c r="BI193" s="144">
        <f t="shared" si="48"/>
        <v>0</v>
      </c>
      <c r="BJ193" s="17" t="s">
        <v>85</v>
      </c>
      <c r="BK193" s="144">
        <f t="shared" si="49"/>
        <v>0</v>
      </c>
      <c r="BL193" s="17" t="s">
        <v>155</v>
      </c>
      <c r="BM193" s="143" t="s">
        <v>1989</v>
      </c>
    </row>
    <row r="194" spans="2:65" s="1" customFormat="1" ht="16.5" customHeight="1">
      <c r="B194" s="32"/>
      <c r="C194" s="174" t="s">
        <v>607</v>
      </c>
      <c r="D194" s="174" t="s">
        <v>420</v>
      </c>
      <c r="E194" s="175" t="s">
        <v>1990</v>
      </c>
      <c r="F194" s="176" t="s">
        <v>1991</v>
      </c>
      <c r="G194" s="177" t="s">
        <v>383</v>
      </c>
      <c r="H194" s="178">
        <v>50</v>
      </c>
      <c r="I194" s="179"/>
      <c r="J194" s="180">
        <f t="shared" si="40"/>
        <v>0</v>
      </c>
      <c r="K194" s="176" t="s">
        <v>1</v>
      </c>
      <c r="L194" s="181"/>
      <c r="M194" s="182" t="s">
        <v>1</v>
      </c>
      <c r="N194" s="183" t="s">
        <v>42</v>
      </c>
      <c r="P194" s="141">
        <f t="shared" si="41"/>
        <v>0</v>
      </c>
      <c r="Q194" s="141">
        <v>0</v>
      </c>
      <c r="R194" s="141">
        <f t="shared" si="42"/>
        <v>0</v>
      </c>
      <c r="S194" s="141">
        <v>0</v>
      </c>
      <c r="T194" s="142">
        <f t="shared" si="43"/>
        <v>0</v>
      </c>
      <c r="AR194" s="143" t="s">
        <v>204</v>
      </c>
      <c r="AT194" s="143" t="s">
        <v>420</v>
      </c>
      <c r="AU194" s="143" t="s">
        <v>87</v>
      </c>
      <c r="AY194" s="17" t="s">
        <v>134</v>
      </c>
      <c r="BE194" s="144">
        <f t="shared" si="44"/>
        <v>0</v>
      </c>
      <c r="BF194" s="144">
        <f t="shared" si="45"/>
        <v>0</v>
      </c>
      <c r="BG194" s="144">
        <f t="shared" si="46"/>
        <v>0</v>
      </c>
      <c r="BH194" s="144">
        <f t="shared" si="47"/>
        <v>0</v>
      </c>
      <c r="BI194" s="144">
        <f t="shared" si="48"/>
        <v>0</v>
      </c>
      <c r="BJ194" s="17" t="s">
        <v>85</v>
      </c>
      <c r="BK194" s="144">
        <f t="shared" si="49"/>
        <v>0</v>
      </c>
      <c r="BL194" s="17" t="s">
        <v>155</v>
      </c>
      <c r="BM194" s="143" t="s">
        <v>1992</v>
      </c>
    </row>
    <row r="195" spans="2:65" s="1" customFormat="1" ht="16.5" customHeight="1">
      <c r="B195" s="32"/>
      <c r="C195" s="174" t="s">
        <v>611</v>
      </c>
      <c r="D195" s="174" t="s">
        <v>420</v>
      </c>
      <c r="E195" s="175" t="s">
        <v>1993</v>
      </c>
      <c r="F195" s="176" t="s">
        <v>1994</v>
      </c>
      <c r="G195" s="177" t="s">
        <v>383</v>
      </c>
      <c r="H195" s="178">
        <v>25</v>
      </c>
      <c r="I195" s="179"/>
      <c r="J195" s="180">
        <f t="shared" si="40"/>
        <v>0</v>
      </c>
      <c r="K195" s="176" t="s">
        <v>1</v>
      </c>
      <c r="L195" s="181"/>
      <c r="M195" s="182" t="s">
        <v>1</v>
      </c>
      <c r="N195" s="183" t="s">
        <v>42</v>
      </c>
      <c r="P195" s="141">
        <f t="shared" si="41"/>
        <v>0</v>
      </c>
      <c r="Q195" s="141">
        <v>0</v>
      </c>
      <c r="R195" s="141">
        <f t="shared" si="42"/>
        <v>0</v>
      </c>
      <c r="S195" s="141">
        <v>0</v>
      </c>
      <c r="T195" s="142">
        <f t="shared" si="43"/>
        <v>0</v>
      </c>
      <c r="AR195" s="143" t="s">
        <v>204</v>
      </c>
      <c r="AT195" s="143" t="s">
        <v>420</v>
      </c>
      <c r="AU195" s="143" t="s">
        <v>87</v>
      </c>
      <c r="AY195" s="17" t="s">
        <v>134</v>
      </c>
      <c r="BE195" s="144">
        <f t="shared" si="44"/>
        <v>0</v>
      </c>
      <c r="BF195" s="144">
        <f t="shared" si="45"/>
        <v>0</v>
      </c>
      <c r="BG195" s="144">
        <f t="shared" si="46"/>
        <v>0</v>
      </c>
      <c r="BH195" s="144">
        <f t="shared" si="47"/>
        <v>0</v>
      </c>
      <c r="BI195" s="144">
        <f t="shared" si="48"/>
        <v>0</v>
      </c>
      <c r="BJ195" s="17" t="s">
        <v>85</v>
      </c>
      <c r="BK195" s="144">
        <f t="shared" si="49"/>
        <v>0</v>
      </c>
      <c r="BL195" s="17" t="s">
        <v>155</v>
      </c>
      <c r="BM195" s="143" t="s">
        <v>1995</v>
      </c>
    </row>
    <row r="196" spans="2:65" s="1" customFormat="1" ht="16.5" customHeight="1">
      <c r="B196" s="32"/>
      <c r="C196" s="174" t="s">
        <v>615</v>
      </c>
      <c r="D196" s="174" t="s">
        <v>420</v>
      </c>
      <c r="E196" s="175" t="s">
        <v>1996</v>
      </c>
      <c r="F196" s="176" t="s">
        <v>1997</v>
      </c>
      <c r="G196" s="177" t="s">
        <v>1435</v>
      </c>
      <c r="H196" s="178">
        <v>8</v>
      </c>
      <c r="I196" s="179"/>
      <c r="J196" s="180">
        <f t="shared" si="40"/>
        <v>0</v>
      </c>
      <c r="K196" s="176" t="s">
        <v>1</v>
      </c>
      <c r="L196" s="181"/>
      <c r="M196" s="182" t="s">
        <v>1</v>
      </c>
      <c r="N196" s="183" t="s">
        <v>42</v>
      </c>
      <c r="P196" s="141">
        <f t="shared" si="41"/>
        <v>0</v>
      </c>
      <c r="Q196" s="141">
        <v>0</v>
      </c>
      <c r="R196" s="141">
        <f t="shared" si="42"/>
        <v>0</v>
      </c>
      <c r="S196" s="141">
        <v>0</v>
      </c>
      <c r="T196" s="142">
        <f t="shared" si="43"/>
        <v>0</v>
      </c>
      <c r="AR196" s="143" t="s">
        <v>204</v>
      </c>
      <c r="AT196" s="143" t="s">
        <v>420</v>
      </c>
      <c r="AU196" s="143" t="s">
        <v>87</v>
      </c>
      <c r="AY196" s="17" t="s">
        <v>134</v>
      </c>
      <c r="BE196" s="144">
        <f t="shared" si="44"/>
        <v>0</v>
      </c>
      <c r="BF196" s="144">
        <f t="shared" si="45"/>
        <v>0</v>
      </c>
      <c r="BG196" s="144">
        <f t="shared" si="46"/>
        <v>0</v>
      </c>
      <c r="BH196" s="144">
        <f t="shared" si="47"/>
        <v>0</v>
      </c>
      <c r="BI196" s="144">
        <f t="shared" si="48"/>
        <v>0</v>
      </c>
      <c r="BJ196" s="17" t="s">
        <v>85</v>
      </c>
      <c r="BK196" s="144">
        <f t="shared" si="49"/>
        <v>0</v>
      </c>
      <c r="BL196" s="17" t="s">
        <v>155</v>
      </c>
      <c r="BM196" s="143" t="s">
        <v>1998</v>
      </c>
    </row>
    <row r="197" spans="2:65" s="1" customFormat="1" ht="16.5" customHeight="1">
      <c r="B197" s="32"/>
      <c r="C197" s="174" t="s">
        <v>619</v>
      </c>
      <c r="D197" s="174" t="s">
        <v>420</v>
      </c>
      <c r="E197" s="175" t="s">
        <v>1999</v>
      </c>
      <c r="F197" s="176" t="s">
        <v>2000</v>
      </c>
      <c r="G197" s="177" t="s">
        <v>1435</v>
      </c>
      <c r="H197" s="178">
        <v>36</v>
      </c>
      <c r="I197" s="179"/>
      <c r="J197" s="180">
        <f t="shared" si="40"/>
        <v>0</v>
      </c>
      <c r="K197" s="176" t="s">
        <v>1</v>
      </c>
      <c r="L197" s="181"/>
      <c r="M197" s="182" t="s">
        <v>1</v>
      </c>
      <c r="N197" s="183" t="s">
        <v>42</v>
      </c>
      <c r="P197" s="141">
        <f t="shared" si="41"/>
        <v>0</v>
      </c>
      <c r="Q197" s="141">
        <v>0</v>
      </c>
      <c r="R197" s="141">
        <f t="shared" si="42"/>
        <v>0</v>
      </c>
      <c r="S197" s="141">
        <v>0</v>
      </c>
      <c r="T197" s="142">
        <f t="shared" si="43"/>
        <v>0</v>
      </c>
      <c r="AR197" s="143" t="s">
        <v>204</v>
      </c>
      <c r="AT197" s="143" t="s">
        <v>420</v>
      </c>
      <c r="AU197" s="143" t="s">
        <v>87</v>
      </c>
      <c r="AY197" s="17" t="s">
        <v>134</v>
      </c>
      <c r="BE197" s="144">
        <f t="shared" si="44"/>
        <v>0</v>
      </c>
      <c r="BF197" s="144">
        <f t="shared" si="45"/>
        <v>0</v>
      </c>
      <c r="BG197" s="144">
        <f t="shared" si="46"/>
        <v>0</v>
      </c>
      <c r="BH197" s="144">
        <f t="shared" si="47"/>
        <v>0</v>
      </c>
      <c r="BI197" s="144">
        <f t="shared" si="48"/>
        <v>0</v>
      </c>
      <c r="BJ197" s="17" t="s">
        <v>85</v>
      </c>
      <c r="BK197" s="144">
        <f t="shared" si="49"/>
        <v>0</v>
      </c>
      <c r="BL197" s="17" t="s">
        <v>155</v>
      </c>
      <c r="BM197" s="143" t="s">
        <v>2001</v>
      </c>
    </row>
    <row r="198" spans="2:65" s="1" customFormat="1" ht="16.5" customHeight="1">
      <c r="B198" s="32"/>
      <c r="C198" s="174" t="s">
        <v>624</v>
      </c>
      <c r="D198" s="174" t="s">
        <v>420</v>
      </c>
      <c r="E198" s="175" t="s">
        <v>2002</v>
      </c>
      <c r="F198" s="176" t="s">
        <v>2003</v>
      </c>
      <c r="G198" s="177" t="s">
        <v>1435</v>
      </c>
      <c r="H198" s="178">
        <v>6</v>
      </c>
      <c r="I198" s="179"/>
      <c r="J198" s="180">
        <f t="shared" si="40"/>
        <v>0</v>
      </c>
      <c r="K198" s="176" t="s">
        <v>1</v>
      </c>
      <c r="L198" s="181"/>
      <c r="M198" s="182" t="s">
        <v>1</v>
      </c>
      <c r="N198" s="183" t="s">
        <v>42</v>
      </c>
      <c r="P198" s="141">
        <f t="shared" si="41"/>
        <v>0</v>
      </c>
      <c r="Q198" s="141">
        <v>0</v>
      </c>
      <c r="R198" s="141">
        <f t="shared" si="42"/>
        <v>0</v>
      </c>
      <c r="S198" s="141">
        <v>0</v>
      </c>
      <c r="T198" s="142">
        <f t="shared" si="43"/>
        <v>0</v>
      </c>
      <c r="AR198" s="143" t="s">
        <v>204</v>
      </c>
      <c r="AT198" s="143" t="s">
        <v>420</v>
      </c>
      <c r="AU198" s="143" t="s">
        <v>87</v>
      </c>
      <c r="AY198" s="17" t="s">
        <v>134</v>
      </c>
      <c r="BE198" s="144">
        <f t="shared" si="44"/>
        <v>0</v>
      </c>
      <c r="BF198" s="144">
        <f t="shared" si="45"/>
        <v>0</v>
      </c>
      <c r="BG198" s="144">
        <f t="shared" si="46"/>
        <v>0</v>
      </c>
      <c r="BH198" s="144">
        <f t="shared" si="47"/>
        <v>0</v>
      </c>
      <c r="BI198" s="144">
        <f t="shared" si="48"/>
        <v>0</v>
      </c>
      <c r="BJ198" s="17" t="s">
        <v>85</v>
      </c>
      <c r="BK198" s="144">
        <f t="shared" si="49"/>
        <v>0</v>
      </c>
      <c r="BL198" s="17" t="s">
        <v>155</v>
      </c>
      <c r="BM198" s="143" t="s">
        <v>2004</v>
      </c>
    </row>
    <row r="199" spans="2:65" s="1" customFormat="1" ht="16.5" customHeight="1">
      <c r="B199" s="32"/>
      <c r="C199" s="174" t="s">
        <v>629</v>
      </c>
      <c r="D199" s="174" t="s">
        <v>420</v>
      </c>
      <c r="E199" s="175" t="s">
        <v>2005</v>
      </c>
      <c r="F199" s="176" t="s">
        <v>2006</v>
      </c>
      <c r="G199" s="177" t="s">
        <v>1435</v>
      </c>
      <c r="H199" s="178">
        <v>6</v>
      </c>
      <c r="I199" s="179"/>
      <c r="J199" s="180">
        <f t="shared" si="40"/>
        <v>0</v>
      </c>
      <c r="K199" s="176" t="s">
        <v>1</v>
      </c>
      <c r="L199" s="181"/>
      <c r="M199" s="182" t="s">
        <v>1</v>
      </c>
      <c r="N199" s="183" t="s">
        <v>42</v>
      </c>
      <c r="P199" s="141">
        <f t="shared" si="41"/>
        <v>0</v>
      </c>
      <c r="Q199" s="141">
        <v>0</v>
      </c>
      <c r="R199" s="141">
        <f t="shared" si="42"/>
        <v>0</v>
      </c>
      <c r="S199" s="141">
        <v>0</v>
      </c>
      <c r="T199" s="142">
        <f t="shared" si="43"/>
        <v>0</v>
      </c>
      <c r="AR199" s="143" t="s">
        <v>204</v>
      </c>
      <c r="AT199" s="143" t="s">
        <v>420</v>
      </c>
      <c r="AU199" s="143" t="s">
        <v>87</v>
      </c>
      <c r="AY199" s="17" t="s">
        <v>134</v>
      </c>
      <c r="BE199" s="144">
        <f t="shared" si="44"/>
        <v>0</v>
      </c>
      <c r="BF199" s="144">
        <f t="shared" si="45"/>
        <v>0</v>
      </c>
      <c r="BG199" s="144">
        <f t="shared" si="46"/>
        <v>0</v>
      </c>
      <c r="BH199" s="144">
        <f t="shared" si="47"/>
        <v>0</v>
      </c>
      <c r="BI199" s="144">
        <f t="shared" si="48"/>
        <v>0</v>
      </c>
      <c r="BJ199" s="17" t="s">
        <v>85</v>
      </c>
      <c r="BK199" s="144">
        <f t="shared" si="49"/>
        <v>0</v>
      </c>
      <c r="BL199" s="17" t="s">
        <v>155</v>
      </c>
      <c r="BM199" s="143" t="s">
        <v>2007</v>
      </c>
    </row>
    <row r="200" spans="2:65" s="1" customFormat="1" ht="16.5" customHeight="1">
      <c r="B200" s="32"/>
      <c r="C200" s="174" t="s">
        <v>635</v>
      </c>
      <c r="D200" s="174" t="s">
        <v>420</v>
      </c>
      <c r="E200" s="175" t="s">
        <v>2008</v>
      </c>
      <c r="F200" s="176" t="s">
        <v>2009</v>
      </c>
      <c r="G200" s="177" t="s">
        <v>1435</v>
      </c>
      <c r="H200" s="178">
        <v>5</v>
      </c>
      <c r="I200" s="179"/>
      <c r="J200" s="180">
        <f t="shared" si="40"/>
        <v>0</v>
      </c>
      <c r="K200" s="176" t="s">
        <v>1</v>
      </c>
      <c r="L200" s="181"/>
      <c r="M200" s="182" t="s">
        <v>1</v>
      </c>
      <c r="N200" s="183" t="s">
        <v>42</v>
      </c>
      <c r="P200" s="141">
        <f t="shared" si="41"/>
        <v>0</v>
      </c>
      <c r="Q200" s="141">
        <v>0</v>
      </c>
      <c r="R200" s="141">
        <f t="shared" si="42"/>
        <v>0</v>
      </c>
      <c r="S200" s="141">
        <v>0</v>
      </c>
      <c r="T200" s="142">
        <f t="shared" si="43"/>
        <v>0</v>
      </c>
      <c r="AR200" s="143" t="s">
        <v>204</v>
      </c>
      <c r="AT200" s="143" t="s">
        <v>420</v>
      </c>
      <c r="AU200" s="143" t="s">
        <v>87</v>
      </c>
      <c r="AY200" s="17" t="s">
        <v>134</v>
      </c>
      <c r="BE200" s="144">
        <f t="shared" si="44"/>
        <v>0</v>
      </c>
      <c r="BF200" s="144">
        <f t="shared" si="45"/>
        <v>0</v>
      </c>
      <c r="BG200" s="144">
        <f t="shared" si="46"/>
        <v>0</v>
      </c>
      <c r="BH200" s="144">
        <f t="shared" si="47"/>
        <v>0</v>
      </c>
      <c r="BI200" s="144">
        <f t="shared" si="48"/>
        <v>0</v>
      </c>
      <c r="BJ200" s="17" t="s">
        <v>85</v>
      </c>
      <c r="BK200" s="144">
        <f t="shared" si="49"/>
        <v>0</v>
      </c>
      <c r="BL200" s="17" t="s">
        <v>155</v>
      </c>
      <c r="BM200" s="143" t="s">
        <v>2010</v>
      </c>
    </row>
    <row r="201" spans="2:65" s="1" customFormat="1" ht="16.5" customHeight="1">
      <c r="B201" s="32"/>
      <c r="C201" s="174" t="s">
        <v>639</v>
      </c>
      <c r="D201" s="174" t="s">
        <v>420</v>
      </c>
      <c r="E201" s="175" t="s">
        <v>2011</v>
      </c>
      <c r="F201" s="176" t="s">
        <v>2012</v>
      </c>
      <c r="G201" s="177" t="s">
        <v>1435</v>
      </c>
      <c r="H201" s="178">
        <v>5</v>
      </c>
      <c r="I201" s="179"/>
      <c r="J201" s="180">
        <f t="shared" si="40"/>
        <v>0</v>
      </c>
      <c r="K201" s="176" t="s">
        <v>1</v>
      </c>
      <c r="L201" s="181"/>
      <c r="M201" s="182" t="s">
        <v>1</v>
      </c>
      <c r="N201" s="183" t="s">
        <v>42</v>
      </c>
      <c r="P201" s="141">
        <f t="shared" si="41"/>
        <v>0</v>
      </c>
      <c r="Q201" s="141">
        <v>0</v>
      </c>
      <c r="R201" s="141">
        <f t="shared" si="42"/>
        <v>0</v>
      </c>
      <c r="S201" s="141">
        <v>0</v>
      </c>
      <c r="T201" s="142">
        <f t="shared" si="43"/>
        <v>0</v>
      </c>
      <c r="AR201" s="143" t="s">
        <v>204</v>
      </c>
      <c r="AT201" s="143" t="s">
        <v>420</v>
      </c>
      <c r="AU201" s="143" t="s">
        <v>87</v>
      </c>
      <c r="AY201" s="17" t="s">
        <v>134</v>
      </c>
      <c r="BE201" s="144">
        <f t="shared" si="44"/>
        <v>0</v>
      </c>
      <c r="BF201" s="144">
        <f t="shared" si="45"/>
        <v>0</v>
      </c>
      <c r="BG201" s="144">
        <f t="shared" si="46"/>
        <v>0</v>
      </c>
      <c r="BH201" s="144">
        <f t="shared" si="47"/>
        <v>0</v>
      </c>
      <c r="BI201" s="144">
        <f t="shared" si="48"/>
        <v>0</v>
      </c>
      <c r="BJ201" s="17" t="s">
        <v>85</v>
      </c>
      <c r="BK201" s="144">
        <f t="shared" si="49"/>
        <v>0</v>
      </c>
      <c r="BL201" s="17" t="s">
        <v>155</v>
      </c>
      <c r="BM201" s="143" t="s">
        <v>2013</v>
      </c>
    </row>
    <row r="202" spans="2:65" s="1" customFormat="1" ht="16.5" customHeight="1">
      <c r="B202" s="32"/>
      <c r="C202" s="174" t="s">
        <v>643</v>
      </c>
      <c r="D202" s="174" t="s">
        <v>420</v>
      </c>
      <c r="E202" s="175" t="s">
        <v>2014</v>
      </c>
      <c r="F202" s="176" t="s">
        <v>2015</v>
      </c>
      <c r="G202" s="177" t="s">
        <v>1435</v>
      </c>
      <c r="H202" s="178">
        <v>10</v>
      </c>
      <c r="I202" s="179"/>
      <c r="J202" s="180">
        <f t="shared" si="40"/>
        <v>0</v>
      </c>
      <c r="K202" s="176" t="s">
        <v>1</v>
      </c>
      <c r="L202" s="181"/>
      <c r="M202" s="182" t="s">
        <v>1</v>
      </c>
      <c r="N202" s="183" t="s">
        <v>42</v>
      </c>
      <c r="P202" s="141">
        <f t="shared" si="41"/>
        <v>0</v>
      </c>
      <c r="Q202" s="141">
        <v>0</v>
      </c>
      <c r="R202" s="141">
        <f t="shared" si="42"/>
        <v>0</v>
      </c>
      <c r="S202" s="141">
        <v>0</v>
      </c>
      <c r="T202" s="142">
        <f t="shared" si="43"/>
        <v>0</v>
      </c>
      <c r="AR202" s="143" t="s">
        <v>204</v>
      </c>
      <c r="AT202" s="143" t="s">
        <v>420</v>
      </c>
      <c r="AU202" s="143" t="s">
        <v>87</v>
      </c>
      <c r="AY202" s="17" t="s">
        <v>134</v>
      </c>
      <c r="BE202" s="144">
        <f t="shared" si="44"/>
        <v>0</v>
      </c>
      <c r="BF202" s="144">
        <f t="shared" si="45"/>
        <v>0</v>
      </c>
      <c r="BG202" s="144">
        <f t="shared" si="46"/>
        <v>0</v>
      </c>
      <c r="BH202" s="144">
        <f t="shared" si="47"/>
        <v>0</v>
      </c>
      <c r="BI202" s="144">
        <f t="shared" si="48"/>
        <v>0</v>
      </c>
      <c r="BJ202" s="17" t="s">
        <v>85</v>
      </c>
      <c r="BK202" s="144">
        <f t="shared" si="49"/>
        <v>0</v>
      </c>
      <c r="BL202" s="17" t="s">
        <v>155</v>
      </c>
      <c r="BM202" s="143" t="s">
        <v>2016</v>
      </c>
    </row>
    <row r="203" spans="2:65" s="1" customFormat="1" ht="16.5" customHeight="1">
      <c r="B203" s="32"/>
      <c r="C203" s="174" t="s">
        <v>650</v>
      </c>
      <c r="D203" s="174" t="s">
        <v>420</v>
      </c>
      <c r="E203" s="175" t="s">
        <v>2017</v>
      </c>
      <c r="F203" s="176" t="s">
        <v>2018</v>
      </c>
      <c r="G203" s="177" t="s">
        <v>1435</v>
      </c>
      <c r="H203" s="178">
        <v>3</v>
      </c>
      <c r="I203" s="179"/>
      <c r="J203" s="180">
        <f t="shared" si="40"/>
        <v>0</v>
      </c>
      <c r="K203" s="176" t="s">
        <v>1</v>
      </c>
      <c r="L203" s="181"/>
      <c r="M203" s="182" t="s">
        <v>1</v>
      </c>
      <c r="N203" s="183" t="s">
        <v>42</v>
      </c>
      <c r="P203" s="141">
        <f t="shared" si="41"/>
        <v>0</v>
      </c>
      <c r="Q203" s="141">
        <v>0</v>
      </c>
      <c r="R203" s="141">
        <f t="shared" si="42"/>
        <v>0</v>
      </c>
      <c r="S203" s="141">
        <v>0</v>
      </c>
      <c r="T203" s="142">
        <f t="shared" si="43"/>
        <v>0</v>
      </c>
      <c r="AR203" s="143" t="s">
        <v>204</v>
      </c>
      <c r="AT203" s="143" t="s">
        <v>420</v>
      </c>
      <c r="AU203" s="143" t="s">
        <v>87</v>
      </c>
      <c r="AY203" s="17" t="s">
        <v>134</v>
      </c>
      <c r="BE203" s="144">
        <f t="shared" si="44"/>
        <v>0</v>
      </c>
      <c r="BF203" s="144">
        <f t="shared" si="45"/>
        <v>0</v>
      </c>
      <c r="BG203" s="144">
        <f t="shared" si="46"/>
        <v>0</v>
      </c>
      <c r="BH203" s="144">
        <f t="shared" si="47"/>
        <v>0</v>
      </c>
      <c r="BI203" s="144">
        <f t="shared" si="48"/>
        <v>0</v>
      </c>
      <c r="BJ203" s="17" t="s">
        <v>85</v>
      </c>
      <c r="BK203" s="144">
        <f t="shared" si="49"/>
        <v>0</v>
      </c>
      <c r="BL203" s="17" t="s">
        <v>155</v>
      </c>
      <c r="BM203" s="143" t="s">
        <v>2019</v>
      </c>
    </row>
    <row r="204" spans="2:65" s="11" customFormat="1" ht="22.9" customHeight="1">
      <c r="B204" s="120"/>
      <c r="D204" s="121" t="s">
        <v>76</v>
      </c>
      <c r="E204" s="130" t="s">
        <v>2020</v>
      </c>
      <c r="F204" s="130" t="s">
        <v>1774</v>
      </c>
      <c r="I204" s="123"/>
      <c r="J204" s="131">
        <f>BK204</f>
        <v>0</v>
      </c>
      <c r="L204" s="120"/>
      <c r="M204" s="125"/>
      <c r="P204" s="126">
        <f>SUM(P205:P209)</f>
        <v>0</v>
      </c>
      <c r="R204" s="126">
        <f>SUM(R205:R209)</f>
        <v>0</v>
      </c>
      <c r="T204" s="127">
        <f>SUM(T205:T209)</f>
        <v>0</v>
      </c>
      <c r="AR204" s="121" t="s">
        <v>87</v>
      </c>
      <c r="AT204" s="128" t="s">
        <v>76</v>
      </c>
      <c r="AU204" s="128" t="s">
        <v>85</v>
      </c>
      <c r="AY204" s="121" t="s">
        <v>134</v>
      </c>
      <c r="BK204" s="129">
        <f>SUM(BK205:BK209)</f>
        <v>0</v>
      </c>
    </row>
    <row r="205" spans="2:65" s="1" customFormat="1" ht="16.5" customHeight="1">
      <c r="B205" s="32"/>
      <c r="C205" s="132" t="s">
        <v>658</v>
      </c>
      <c r="D205" s="132" t="s">
        <v>137</v>
      </c>
      <c r="E205" s="133" t="s">
        <v>2021</v>
      </c>
      <c r="F205" s="134" t="s">
        <v>2022</v>
      </c>
      <c r="G205" s="135" t="s">
        <v>1435</v>
      </c>
      <c r="H205" s="136">
        <v>7</v>
      </c>
      <c r="I205" s="137"/>
      <c r="J205" s="138">
        <f>ROUND(I205*H205,2)</f>
        <v>0</v>
      </c>
      <c r="K205" s="134" t="s">
        <v>1</v>
      </c>
      <c r="L205" s="32"/>
      <c r="M205" s="139" t="s">
        <v>1</v>
      </c>
      <c r="N205" s="140" t="s">
        <v>42</v>
      </c>
      <c r="P205" s="141">
        <f>O205*H205</f>
        <v>0</v>
      </c>
      <c r="Q205" s="141">
        <v>0</v>
      </c>
      <c r="R205" s="141">
        <f>Q205*H205</f>
        <v>0</v>
      </c>
      <c r="S205" s="141">
        <v>0</v>
      </c>
      <c r="T205" s="142">
        <f>S205*H205</f>
        <v>0</v>
      </c>
      <c r="AR205" s="143" t="s">
        <v>323</v>
      </c>
      <c r="AT205" s="143" t="s">
        <v>137</v>
      </c>
      <c r="AU205" s="143" t="s">
        <v>87</v>
      </c>
      <c r="AY205" s="17" t="s">
        <v>134</v>
      </c>
      <c r="BE205" s="144">
        <f>IF(N205="základní",J205,0)</f>
        <v>0</v>
      </c>
      <c r="BF205" s="144">
        <f>IF(N205="snížená",J205,0)</f>
        <v>0</v>
      </c>
      <c r="BG205" s="144">
        <f>IF(N205="zákl. přenesená",J205,0)</f>
        <v>0</v>
      </c>
      <c r="BH205" s="144">
        <f>IF(N205="sníž. přenesená",J205,0)</f>
        <v>0</v>
      </c>
      <c r="BI205" s="144">
        <f>IF(N205="nulová",J205,0)</f>
        <v>0</v>
      </c>
      <c r="BJ205" s="17" t="s">
        <v>85</v>
      </c>
      <c r="BK205" s="144">
        <f>ROUND(I205*H205,2)</f>
        <v>0</v>
      </c>
      <c r="BL205" s="17" t="s">
        <v>323</v>
      </c>
      <c r="BM205" s="143" t="s">
        <v>2023</v>
      </c>
    </row>
    <row r="206" spans="2:65" s="1" customFormat="1" ht="16.5" customHeight="1">
      <c r="B206" s="32"/>
      <c r="C206" s="132" t="s">
        <v>663</v>
      </c>
      <c r="D206" s="132" t="s">
        <v>137</v>
      </c>
      <c r="E206" s="133" t="s">
        <v>2024</v>
      </c>
      <c r="F206" s="134" t="s">
        <v>2025</v>
      </c>
      <c r="G206" s="135" t="s">
        <v>139</v>
      </c>
      <c r="H206" s="136">
        <v>1</v>
      </c>
      <c r="I206" s="137"/>
      <c r="J206" s="138">
        <f>ROUND(I206*H206,2)</f>
        <v>0</v>
      </c>
      <c r="K206" s="134" t="s">
        <v>1</v>
      </c>
      <c r="L206" s="32"/>
      <c r="M206" s="139" t="s">
        <v>1</v>
      </c>
      <c r="N206" s="140" t="s">
        <v>42</v>
      </c>
      <c r="P206" s="141">
        <f>O206*H206</f>
        <v>0</v>
      </c>
      <c r="Q206" s="141">
        <v>0</v>
      </c>
      <c r="R206" s="141">
        <f>Q206*H206</f>
        <v>0</v>
      </c>
      <c r="S206" s="141">
        <v>0</v>
      </c>
      <c r="T206" s="142">
        <f>S206*H206</f>
        <v>0</v>
      </c>
      <c r="AR206" s="143" t="s">
        <v>323</v>
      </c>
      <c r="AT206" s="143" t="s">
        <v>137</v>
      </c>
      <c r="AU206" s="143" t="s">
        <v>87</v>
      </c>
      <c r="AY206" s="17" t="s">
        <v>134</v>
      </c>
      <c r="BE206" s="144">
        <f>IF(N206="základní",J206,0)</f>
        <v>0</v>
      </c>
      <c r="BF206" s="144">
        <f>IF(N206="snížená",J206,0)</f>
        <v>0</v>
      </c>
      <c r="BG206" s="144">
        <f>IF(N206="zákl. přenesená",J206,0)</f>
        <v>0</v>
      </c>
      <c r="BH206" s="144">
        <f>IF(N206="sníž. přenesená",J206,0)</f>
        <v>0</v>
      </c>
      <c r="BI206" s="144">
        <f>IF(N206="nulová",J206,0)</f>
        <v>0</v>
      </c>
      <c r="BJ206" s="17" t="s">
        <v>85</v>
      </c>
      <c r="BK206" s="144">
        <f>ROUND(I206*H206,2)</f>
        <v>0</v>
      </c>
      <c r="BL206" s="17" t="s">
        <v>323</v>
      </c>
      <c r="BM206" s="143" t="s">
        <v>2026</v>
      </c>
    </row>
    <row r="207" spans="2:65" s="1" customFormat="1" ht="16.5" customHeight="1">
      <c r="B207" s="32"/>
      <c r="C207" s="132" t="s">
        <v>668</v>
      </c>
      <c r="D207" s="132" t="s">
        <v>137</v>
      </c>
      <c r="E207" s="133" t="s">
        <v>2027</v>
      </c>
      <c r="F207" s="134" t="s">
        <v>2028</v>
      </c>
      <c r="G207" s="135" t="s">
        <v>139</v>
      </c>
      <c r="H207" s="136">
        <v>1</v>
      </c>
      <c r="I207" s="137"/>
      <c r="J207" s="138">
        <f>ROUND(I207*H207,2)</f>
        <v>0</v>
      </c>
      <c r="K207" s="134" t="s">
        <v>1</v>
      </c>
      <c r="L207" s="32"/>
      <c r="M207" s="139" t="s">
        <v>1</v>
      </c>
      <c r="N207" s="140" t="s">
        <v>42</v>
      </c>
      <c r="P207" s="141">
        <f>O207*H207</f>
        <v>0</v>
      </c>
      <c r="Q207" s="141">
        <v>0</v>
      </c>
      <c r="R207" s="141">
        <f>Q207*H207</f>
        <v>0</v>
      </c>
      <c r="S207" s="141">
        <v>0</v>
      </c>
      <c r="T207" s="142">
        <f>S207*H207</f>
        <v>0</v>
      </c>
      <c r="AR207" s="143" t="s">
        <v>323</v>
      </c>
      <c r="AT207" s="143" t="s">
        <v>137</v>
      </c>
      <c r="AU207" s="143" t="s">
        <v>87</v>
      </c>
      <c r="AY207" s="17" t="s">
        <v>134</v>
      </c>
      <c r="BE207" s="144">
        <f>IF(N207="základní",J207,0)</f>
        <v>0</v>
      </c>
      <c r="BF207" s="144">
        <f>IF(N207="snížená",J207,0)</f>
        <v>0</v>
      </c>
      <c r="BG207" s="144">
        <f>IF(N207="zákl. přenesená",J207,0)</f>
        <v>0</v>
      </c>
      <c r="BH207" s="144">
        <f>IF(N207="sníž. přenesená",J207,0)</f>
        <v>0</v>
      </c>
      <c r="BI207" s="144">
        <f>IF(N207="nulová",J207,0)</f>
        <v>0</v>
      </c>
      <c r="BJ207" s="17" t="s">
        <v>85</v>
      </c>
      <c r="BK207" s="144">
        <f>ROUND(I207*H207,2)</f>
        <v>0</v>
      </c>
      <c r="BL207" s="17" t="s">
        <v>323</v>
      </c>
      <c r="BM207" s="143" t="s">
        <v>2029</v>
      </c>
    </row>
    <row r="208" spans="2:65" s="1" customFormat="1" ht="16.5" customHeight="1">
      <c r="B208" s="32"/>
      <c r="C208" s="132" t="s">
        <v>673</v>
      </c>
      <c r="D208" s="132" t="s">
        <v>137</v>
      </c>
      <c r="E208" s="133" t="s">
        <v>2030</v>
      </c>
      <c r="F208" s="134" t="s">
        <v>649</v>
      </c>
      <c r="G208" s="135" t="s">
        <v>139</v>
      </c>
      <c r="H208" s="136">
        <v>1</v>
      </c>
      <c r="I208" s="137"/>
      <c r="J208" s="138">
        <f>ROUND(I208*H208,2)</f>
        <v>0</v>
      </c>
      <c r="K208" s="134" t="s">
        <v>1</v>
      </c>
      <c r="L208" s="32"/>
      <c r="M208" s="139" t="s">
        <v>1</v>
      </c>
      <c r="N208" s="140" t="s">
        <v>42</v>
      </c>
      <c r="P208" s="141">
        <f>O208*H208</f>
        <v>0</v>
      </c>
      <c r="Q208" s="141">
        <v>0</v>
      </c>
      <c r="R208" s="141">
        <f>Q208*H208</f>
        <v>0</v>
      </c>
      <c r="S208" s="141">
        <v>0</v>
      </c>
      <c r="T208" s="142">
        <f>S208*H208</f>
        <v>0</v>
      </c>
      <c r="AR208" s="143" t="s">
        <v>323</v>
      </c>
      <c r="AT208" s="143" t="s">
        <v>137</v>
      </c>
      <c r="AU208" s="143" t="s">
        <v>87</v>
      </c>
      <c r="AY208" s="17" t="s">
        <v>134</v>
      </c>
      <c r="BE208" s="144">
        <f>IF(N208="základní",J208,0)</f>
        <v>0</v>
      </c>
      <c r="BF208" s="144">
        <f>IF(N208="snížená",J208,0)</f>
        <v>0</v>
      </c>
      <c r="BG208" s="144">
        <f>IF(N208="zákl. přenesená",J208,0)</f>
        <v>0</v>
      </c>
      <c r="BH208" s="144">
        <f>IF(N208="sníž. přenesená",J208,0)</f>
        <v>0</v>
      </c>
      <c r="BI208" s="144">
        <f>IF(N208="nulová",J208,0)</f>
        <v>0</v>
      </c>
      <c r="BJ208" s="17" t="s">
        <v>85</v>
      </c>
      <c r="BK208" s="144">
        <f>ROUND(I208*H208,2)</f>
        <v>0</v>
      </c>
      <c r="BL208" s="17" t="s">
        <v>323</v>
      </c>
      <c r="BM208" s="143" t="s">
        <v>2031</v>
      </c>
    </row>
    <row r="209" spans="2:65" s="1" customFormat="1" ht="16.5" customHeight="1">
      <c r="B209" s="32"/>
      <c r="C209" s="132" t="s">
        <v>676</v>
      </c>
      <c r="D209" s="132" t="s">
        <v>137</v>
      </c>
      <c r="E209" s="133" t="s">
        <v>2032</v>
      </c>
      <c r="F209" s="134" t="s">
        <v>2033</v>
      </c>
      <c r="G209" s="135" t="s">
        <v>383</v>
      </c>
      <c r="H209" s="136">
        <v>30</v>
      </c>
      <c r="I209" s="137"/>
      <c r="J209" s="138">
        <f>ROUND(I209*H209,2)</f>
        <v>0</v>
      </c>
      <c r="K209" s="134" t="s">
        <v>1</v>
      </c>
      <c r="L209" s="32"/>
      <c r="M209" s="149" t="s">
        <v>1</v>
      </c>
      <c r="N209" s="150" t="s">
        <v>42</v>
      </c>
      <c r="O209" s="151"/>
      <c r="P209" s="152">
        <f>O209*H209</f>
        <v>0</v>
      </c>
      <c r="Q209" s="152">
        <v>0</v>
      </c>
      <c r="R209" s="152">
        <f>Q209*H209</f>
        <v>0</v>
      </c>
      <c r="S209" s="152">
        <v>0</v>
      </c>
      <c r="T209" s="153">
        <f>S209*H209</f>
        <v>0</v>
      </c>
      <c r="AR209" s="143" t="s">
        <v>323</v>
      </c>
      <c r="AT209" s="143" t="s">
        <v>137</v>
      </c>
      <c r="AU209" s="143" t="s">
        <v>87</v>
      </c>
      <c r="AY209" s="17" t="s">
        <v>134</v>
      </c>
      <c r="BE209" s="144">
        <f>IF(N209="základní",J209,0)</f>
        <v>0</v>
      </c>
      <c r="BF209" s="144">
        <f>IF(N209="snížená",J209,0)</f>
        <v>0</v>
      </c>
      <c r="BG209" s="144">
        <f>IF(N209="zákl. přenesená",J209,0)</f>
        <v>0</v>
      </c>
      <c r="BH209" s="144">
        <f>IF(N209="sníž. přenesená",J209,0)</f>
        <v>0</v>
      </c>
      <c r="BI209" s="144">
        <f>IF(N209="nulová",J209,0)</f>
        <v>0</v>
      </c>
      <c r="BJ209" s="17" t="s">
        <v>85</v>
      </c>
      <c r="BK209" s="144">
        <f>ROUND(I209*H209,2)</f>
        <v>0</v>
      </c>
      <c r="BL209" s="17" t="s">
        <v>323</v>
      </c>
      <c r="BM209" s="143" t="s">
        <v>2034</v>
      </c>
    </row>
    <row r="210" spans="2:65" s="1" customFormat="1" ht="6.95" customHeight="1">
      <c r="B210" s="44"/>
      <c r="C210" s="45"/>
      <c r="D210" s="45"/>
      <c r="E210" s="45"/>
      <c r="F210" s="45"/>
      <c r="G210" s="45"/>
      <c r="H210" s="45"/>
      <c r="I210" s="45"/>
      <c r="J210" s="45"/>
      <c r="K210" s="45"/>
      <c r="L210" s="32"/>
    </row>
  </sheetData>
  <sheetProtection algorithmName="SHA-512" hashValue="pdZb44NvHStMJSsRsmRSAU7IpvKcvUizXrZEwJQ76gD9BE0Q5PCvHof9a6CVlzwBWGnwpUC+JBjAe87UDuAngA==" saltValue="WSbMrP8vZt+mkYZ+YCgbOmKHPxBCYgcv0SLXSqNbyChNCwnwCLuoA0qktfLYRkYwPAorEP3T9u9qJZhzpspt3g==" spinCount="100000" sheet="1" objects="1" scenarios="1" formatColumns="0" formatRows="0" autoFilter="0"/>
  <autoFilter ref="C123:K209" xr:uid="{00000000-0009-0000-0000-000007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4" fitToHeight="100" orientation="landscape" blackAndWhite="1" r:id="rId1"/>
  <headerFooter>
    <oddFooter>&amp;CStrana &amp;P z &amp;N</oddFooter>
  </headerFooter>
  <rowBreaks count="2" manualBreakCount="2">
    <brk id="151" min="2" max="10" man="1"/>
    <brk id="188" min="2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16</vt:i4>
      </vt:variant>
    </vt:vector>
  </HeadingPairs>
  <TitlesOfParts>
    <vt:vector size="24" baseType="lpstr">
      <vt:lpstr>Rekapitulace stavby</vt:lpstr>
      <vt:lpstr>01 - VEDLEJŠÍ A OSTATNÍ N...</vt:lpstr>
      <vt:lpstr>02 - BOURACÍ PRÁCE</vt:lpstr>
      <vt:lpstr>03 - STAVEBNÍ PRÁCE</vt:lpstr>
      <vt:lpstr>04 - ZDRAVOTNĚ TECHNICKÉ ...</vt:lpstr>
      <vt:lpstr>05 - VYTÁPĚNÍ</vt:lpstr>
      <vt:lpstr>06 - VZDUCHOTECHNIKA</vt:lpstr>
      <vt:lpstr>07 - ELEKTROINSTALACE, BL...</vt:lpstr>
      <vt:lpstr>'01 - VEDLEJŠÍ A OSTATNÍ N...'!Názvy_tisku</vt:lpstr>
      <vt:lpstr>'02 - BOURACÍ PRÁCE'!Názvy_tisku</vt:lpstr>
      <vt:lpstr>'03 - STAVEBNÍ PRÁCE'!Názvy_tisku</vt:lpstr>
      <vt:lpstr>'04 - ZDRAVOTNĚ TECHNICKÉ ...'!Názvy_tisku</vt:lpstr>
      <vt:lpstr>'05 - VYTÁPĚNÍ'!Názvy_tisku</vt:lpstr>
      <vt:lpstr>'06 - VZDUCHOTECHNIKA'!Názvy_tisku</vt:lpstr>
      <vt:lpstr>'07 - ELEKTROINSTALACE, BL...'!Názvy_tisku</vt:lpstr>
      <vt:lpstr>'Rekapitulace stavby'!Názvy_tisku</vt:lpstr>
      <vt:lpstr>'01 - VEDLEJŠÍ A OSTATNÍ N...'!Oblast_tisku</vt:lpstr>
      <vt:lpstr>'02 - BOURACÍ PRÁCE'!Oblast_tisku</vt:lpstr>
      <vt:lpstr>'03 - STAVEBNÍ PRÁCE'!Oblast_tisku</vt:lpstr>
      <vt:lpstr>'04 - ZDRAVOTNĚ TECHNICKÉ ...'!Oblast_tisku</vt:lpstr>
      <vt:lpstr>'05 - VYTÁPĚNÍ'!Oblast_tisku</vt:lpstr>
      <vt:lpstr>'06 - VZDUCHOTECHNIKA'!Oblast_tisku</vt:lpstr>
      <vt:lpstr>'07 - ELEKTROINSTALACE, BL...'!Oblast_tisku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Vladimír Mrázek</cp:lastModifiedBy>
  <dcterms:created xsi:type="dcterms:W3CDTF">2024-05-20T08:20:20Z</dcterms:created>
  <dcterms:modified xsi:type="dcterms:W3CDTF">2024-05-20T08:22:19Z</dcterms:modified>
</cp:coreProperties>
</file>