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echpoint\Documents\Rekonstrukce vodovodu Hulice - lokalita u Ing. Čerta\"/>
    </mc:Choice>
  </mc:AlternateContent>
  <xr:revisionPtr revIDLastSave="0" documentId="8_{150A5453-9BA9-45D6-BFF8-C9643266BE09}" xr6:coauthVersionLast="47" xr6:coauthVersionMax="47" xr10:uidLastSave="{00000000-0000-0000-0000-000000000000}"/>
  <bookViews>
    <workbookView xWindow="2205" yWindow="2205" windowWidth="18900" windowHeight="11160" xr2:uid="{00000000-000D-0000-FFFF-FFFF00000000}"/>
  </bookViews>
  <sheets>
    <sheet name="1,Krycí list" sheetId="8" r:id="rId1"/>
    <sheet name="2,Rekapitulace" sheetId="6" r:id="rId2"/>
    <sheet name="3.Rozpočet" sheetId="7" r:id="rId3"/>
    <sheet name="4.Tech.zpráva-doplněk" sheetId="9" r:id="rId4"/>
  </sheets>
  <externalReferences>
    <externalReference r:id="rId5"/>
  </externalReferences>
  <definedNames>
    <definedName name="__CENA__">#REF!</definedName>
    <definedName name="__MAIN__">#REF!</definedName>
    <definedName name="__MAIN2__" localSheetId="0">#REF!</definedName>
    <definedName name="__MAIN2__">#REF!</definedName>
    <definedName name="__MAIN3__" localSheetId="0">#REF!</definedName>
    <definedName name="__MAIN3__">#REF!</definedName>
    <definedName name="__SAZBA__" localSheetId="0">#REF!</definedName>
    <definedName name="__SAZBA__">#REF!</definedName>
    <definedName name="__T0__">#REF!</definedName>
    <definedName name="__T1__">#REF!</definedName>
    <definedName name="__T2__">#REF!</definedName>
    <definedName name="__T3__" localSheetId="0">#REF!</definedName>
    <definedName name="__T3__">#REF!</definedName>
    <definedName name="__TE0__" localSheetId="0">#REF!</definedName>
    <definedName name="__TE0__">#REF!</definedName>
    <definedName name="__TE1__" localSheetId="0">#REF!</definedName>
    <definedName name="__TE1__">#REF!</definedName>
    <definedName name="__TE2__" localSheetId="0">#REF!</definedName>
    <definedName name="__TE2__">#REF!</definedName>
    <definedName name="__TE3__" localSheetId="0">#REF!</definedName>
    <definedName name="__TE3__">#REF!</definedName>
    <definedName name="__TR0__" localSheetId="0">#REF!</definedName>
    <definedName name="__TR0__">#REF!</definedName>
    <definedName name="__TR1__" localSheetId="0">#REF!</definedName>
    <definedName name="__TR1__">#REF!</definedName>
    <definedName name="Dodavka">[1]Rekapitulace!$G$13</definedName>
    <definedName name="HSV">[1]Rekapitulace!$E$13</definedName>
    <definedName name="HZS">[1]Rekapitulace!$I$13</definedName>
    <definedName name="Mont">[1]Rekapitulace!$H$13</definedName>
    <definedName name="PocetMJ" localSheetId="0">'1,Krycí list'!#REF!</definedName>
    <definedName name="PocetMJ">'2,Rekapitulace'!#REF!</definedName>
    <definedName name="PSV">[1]Rekapitulace!$F$13</definedName>
    <definedName name="VRN">[1]Rekapitulace!$H$20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0" i="7" l="1"/>
  <c r="I150" i="7" s="1"/>
  <c r="G156" i="7"/>
  <c r="I156" i="7" s="1"/>
  <c r="G155" i="7"/>
  <c r="I155" i="7" s="1"/>
  <c r="G149" i="7"/>
  <c r="I149" i="7" s="1"/>
  <c r="G207" i="7"/>
  <c r="I207" i="7" s="1"/>
  <c r="G203" i="7"/>
  <c r="I203" i="7" s="1"/>
  <c r="G201" i="7"/>
  <c r="I201" i="7" s="1"/>
  <c r="G144" i="7"/>
  <c r="I144" i="7" s="1"/>
  <c r="G131" i="7"/>
  <c r="I131" i="7" s="1"/>
  <c r="G129" i="7"/>
  <c r="I129" i="7" s="1"/>
  <c r="G127" i="7"/>
  <c r="I127" i="7" s="1"/>
  <c r="G124" i="7"/>
  <c r="I124" i="7" s="1"/>
  <c r="G116" i="7"/>
  <c r="I116" i="7" s="1"/>
  <c r="G117" i="7"/>
  <c r="I117" i="7" s="1"/>
  <c r="G114" i="7"/>
  <c r="I114" i="7" s="1"/>
  <c r="G113" i="7"/>
  <c r="I113" i="7" s="1"/>
  <c r="G119" i="7"/>
  <c r="I119" i="7" s="1"/>
  <c r="G122" i="7"/>
  <c r="I122" i="7" s="1"/>
  <c r="G115" i="7"/>
  <c r="E79" i="7"/>
  <c r="E82" i="7" s="1"/>
  <c r="G69" i="7"/>
  <c r="I69" i="7" s="1"/>
  <c r="G73" i="7"/>
  <c r="I73" i="7" s="1"/>
  <c r="G67" i="7"/>
  <c r="I67" i="7" s="1"/>
  <c r="G37" i="7"/>
  <c r="I37" i="7" s="1"/>
  <c r="E31" i="7"/>
  <c r="G31" i="7" s="1"/>
  <c r="I31" i="7" s="1"/>
  <c r="G33" i="7"/>
  <c r="I33" i="7" s="1"/>
  <c r="G39" i="7"/>
  <c r="I39" i="7" s="1"/>
  <c r="G51" i="7"/>
  <c r="I51" i="7" s="1"/>
  <c r="G49" i="7"/>
  <c r="I49" i="7" s="1"/>
  <c r="G47" i="7"/>
  <c r="I47" i="7" s="1"/>
  <c r="G45" i="7"/>
  <c r="I45" i="7" s="1"/>
  <c r="G44" i="7"/>
  <c r="I44" i="7" s="1"/>
  <c r="G41" i="7"/>
  <c r="I41" i="7" s="1"/>
  <c r="G29" i="7"/>
  <c r="I29" i="7" s="1"/>
  <c r="G27" i="7"/>
  <c r="I27" i="7" s="1"/>
  <c r="G25" i="7"/>
  <c r="E23" i="7"/>
  <c r="G23" i="7" s="1"/>
  <c r="I23" i="7" s="1"/>
  <c r="E21" i="7"/>
  <c r="G21" i="7" s="1"/>
  <c r="I21" i="7" s="1"/>
  <c r="G19" i="7"/>
  <c r="I19" i="7" s="1"/>
  <c r="G17" i="7"/>
  <c r="I17" i="7" s="1"/>
  <c r="G15" i="7"/>
  <c r="I15" i="7" s="1"/>
  <c r="I115" i="7" l="1"/>
  <c r="I25" i="7"/>
  <c r="G65" i="7" l="1"/>
  <c r="I65" i="7" s="1"/>
  <c r="G63" i="7"/>
  <c r="H25" i="6"/>
  <c r="G87" i="7"/>
  <c r="I87" i="7" s="1"/>
  <c r="G184" i="7"/>
  <c r="G186" i="7"/>
  <c r="I186" i="7" s="1"/>
  <c r="G178" i="7"/>
  <c r="I178" i="7" s="1"/>
  <c r="G180" i="7"/>
  <c r="I180" i="7" s="1"/>
  <c r="G176" i="7"/>
  <c r="I176" i="7" s="1"/>
  <c r="G174" i="7"/>
  <c r="G172" i="7"/>
  <c r="G170" i="7"/>
  <c r="G168" i="7"/>
  <c r="G166" i="7"/>
  <c r="G164" i="7"/>
  <c r="G162" i="7"/>
  <c r="G160" i="7"/>
  <c r="I160" i="7" s="1"/>
  <c r="G158" i="7"/>
  <c r="I158" i="7" s="1"/>
  <c r="G154" i="7"/>
  <c r="I154" i="7" s="1"/>
  <c r="G152" i="7"/>
  <c r="G140" i="7"/>
  <c r="G136" i="7"/>
  <c r="I136" i="7" s="1"/>
  <c r="G105" i="7"/>
  <c r="I105" i="7" s="1"/>
  <c r="G112" i="7"/>
  <c r="G104" i="7"/>
  <c r="G103" i="7"/>
  <c r="G101" i="7"/>
  <c r="I101" i="7" s="1"/>
  <c r="G99" i="7"/>
  <c r="I99" i="7" s="1"/>
  <c r="G110" i="7"/>
  <c r="G133" i="7"/>
  <c r="I133" i="7" s="1"/>
  <c r="G135" i="7"/>
  <c r="I135" i="7" s="1"/>
  <c r="G138" i="7"/>
  <c r="G142" i="7"/>
  <c r="I142" i="7" s="1"/>
  <c r="G148" i="7"/>
  <c r="G85" i="7"/>
  <c r="I85" i="7" s="1"/>
  <c r="G82" i="7"/>
  <c r="I82" i="7" s="1"/>
  <c r="G79" i="7"/>
  <c r="I79" i="7" s="1"/>
  <c r="G77" i="7"/>
  <c r="I77" i="7" s="1"/>
  <c r="I63" i="7" l="1"/>
  <c r="I184" i="7"/>
  <c r="I174" i="7"/>
  <c r="I170" i="7"/>
  <c r="I172" i="7"/>
  <c r="I168" i="7"/>
  <c r="I166" i="7"/>
  <c r="I162" i="7"/>
  <c r="I164" i="7"/>
  <c r="I152" i="7"/>
  <c r="I140" i="7"/>
  <c r="I112" i="7"/>
  <c r="I104" i="7"/>
  <c r="I103" i="7"/>
  <c r="I138" i="7"/>
  <c r="I148" i="7"/>
  <c r="I110" i="7"/>
  <c r="G57" i="7" l="1"/>
  <c r="G75" i="7"/>
  <c r="I75" i="7" s="1"/>
  <c r="I61" i="7" s="1"/>
  <c r="G199" i="7"/>
  <c r="G194" i="7"/>
  <c r="G197" i="7"/>
  <c r="G18" i="6" l="1"/>
  <c r="I57" i="7"/>
  <c r="I55" i="7" s="1"/>
  <c r="G17" i="6" s="1"/>
  <c r="I199" i="7"/>
  <c r="I197" i="7"/>
  <c r="I194" i="7"/>
  <c r="G205" i="7" l="1"/>
  <c r="G209" i="7"/>
  <c r="I209" i="7" l="1"/>
  <c r="I205" i="7"/>
  <c r="I192" i="7" l="1"/>
  <c r="G20" i="6"/>
  <c r="E26" i="8"/>
  <c r="G93" i="7"/>
  <c r="I93" i="7" s="1"/>
  <c r="G97" i="7"/>
  <c r="G95" i="7"/>
  <c r="I97" i="7" l="1"/>
  <c r="I95" i="7"/>
  <c r="G13" i="7" l="1"/>
  <c r="I13" i="7" l="1"/>
  <c r="I11" i="7" l="1"/>
  <c r="G16" i="6" s="1"/>
  <c r="E28" i="8"/>
  <c r="E24" i="8"/>
  <c r="E23" i="8"/>
  <c r="G188" i="7" l="1"/>
  <c r="I188" i="7" s="1"/>
  <c r="I91" i="7" s="1"/>
  <c r="G19" i="6" s="1"/>
  <c r="G26" i="6" l="1"/>
  <c r="H21" i="6"/>
  <c r="E25" i="8" s="1"/>
  <c r="E27" i="8" s="1"/>
  <c r="E30" i="8" s="1"/>
  <c r="E31" i="8" s="1"/>
  <c r="H211" i="7"/>
  <c r="H213" i="7" s="1"/>
  <c r="G27" i="6" l="1"/>
  <c r="H48" i="8" s="1"/>
  <c r="I30" i="8"/>
  <c r="I31" i="8" s="1"/>
  <c r="H45" i="8" s="1"/>
  <c r="G28" i="6" l="1"/>
  <c r="H49" i="8"/>
</calcChain>
</file>

<file path=xl/sharedStrings.xml><?xml version="1.0" encoding="utf-8"?>
<sst xmlns="http://schemas.openxmlformats.org/spreadsheetml/2006/main" count="425" uniqueCount="260">
  <si>
    <t>m</t>
  </si>
  <si>
    <t>t</t>
  </si>
  <si>
    <t>m2</t>
  </si>
  <si>
    <t>m3</t>
  </si>
  <si>
    <t>ks</t>
  </si>
  <si>
    <t>HZS</t>
  </si>
  <si>
    <t>mj.</t>
  </si>
  <si>
    <t>počet</t>
  </si>
  <si>
    <t>ztratné</t>
  </si>
  <si>
    <t>cena/mj</t>
  </si>
  <si>
    <t>cena suma</t>
  </si>
  <si>
    <t>popis položky</t>
  </si>
  <si>
    <t>odkaz</t>
  </si>
  <si>
    <t>celkem</t>
  </si>
  <si>
    <t>Zařízení staveniště</t>
  </si>
  <si>
    <t>celkem s DPH</t>
  </si>
  <si>
    <t>KRYCÍ LIST ROZPOČTU</t>
  </si>
  <si>
    <t>Objekt :</t>
  </si>
  <si>
    <t>Název objektu :</t>
  </si>
  <si>
    <t>Stavba :</t>
  </si>
  <si>
    <t>Projektant :</t>
  </si>
  <si>
    <t>Objednatel :</t>
  </si>
  <si>
    <t>ROZPOČTOVÉ NÁKLADY</t>
  </si>
  <si>
    <t>Vedlejší rozpočtové náklady</t>
  </si>
  <si>
    <t>Dodávka celkem</t>
  </si>
  <si>
    <t>Montáž celkem</t>
  </si>
  <si>
    <t>HSV celkem</t>
  </si>
  <si>
    <t>PSV celkem</t>
  </si>
  <si>
    <t>Ostatní VRN</t>
  </si>
  <si>
    <t>VRN celkem</t>
  </si>
  <si>
    <t>Vypracoval</t>
  </si>
  <si>
    <t>Za objednatele</t>
  </si>
  <si>
    <t>Jméno :</t>
  </si>
  <si>
    <t>Podpis:</t>
  </si>
  <si>
    <t>Podpis :</t>
  </si>
  <si>
    <t>Základ pro DPH</t>
  </si>
  <si>
    <t>%  činí :</t>
  </si>
  <si>
    <t>DPH</t>
  </si>
  <si>
    <t>CENA ZA OBJEKT CELKEM</t>
  </si>
  <si>
    <t>RN I.hlavy</t>
  </si>
  <si>
    <t>HSV</t>
  </si>
  <si>
    <t>PSV</t>
  </si>
  <si>
    <t xml:space="preserve">        DPH 21 %</t>
  </si>
  <si>
    <t>suma</t>
  </si>
  <si>
    <t>Přesun kapacit</t>
  </si>
  <si>
    <t>Hlava III celkem</t>
  </si>
  <si>
    <t>RN VI.hlavy</t>
  </si>
  <si>
    <t>RN I.až III.hlavy</t>
  </si>
  <si>
    <t>ZRN</t>
  </si>
  <si>
    <t>VI.hlava</t>
  </si>
  <si>
    <t>Rozpočtové náklady I. až III. Hlava</t>
  </si>
  <si>
    <t>ZRN  celkem</t>
  </si>
  <si>
    <t>Rezerva 5 %</t>
  </si>
  <si>
    <t>ZRN+HZS+R</t>
  </si>
  <si>
    <t xml:space="preserve">1 -  Zemní práce                                                              </t>
  </si>
  <si>
    <t>8 - Trubní vedení</t>
  </si>
  <si>
    <t xml:space="preserve">Dočasné zajištění kabelů a kabel.tratí </t>
  </si>
  <si>
    <t>Část stavby :</t>
  </si>
  <si>
    <t xml:space="preserve">              40  mm        pochozí betonová dlažba </t>
  </si>
  <si>
    <t xml:space="preserve">              40  mm        podkladní drcené kamenivo 4/8</t>
  </si>
  <si>
    <t xml:space="preserve">1     -  Zemní práce                                                              </t>
  </si>
  <si>
    <t>8     -  Trubní vedení</t>
  </si>
  <si>
    <t xml:space="preserve">                 bv</t>
  </si>
  <si>
    <t>Příplatek za ztížené vykopávky v blízkosti inž.sítí a tech,zařízení</t>
  </si>
  <si>
    <t>Poplatek za skládku</t>
  </si>
  <si>
    <t>Hulice</t>
  </si>
  <si>
    <t>KSO :</t>
  </si>
  <si>
    <t>J.Bejček,Vodomont,Tyršova 1902</t>
  </si>
  <si>
    <t>256 01 Benešov</t>
  </si>
  <si>
    <t>Zpracovatel  PD:</t>
  </si>
  <si>
    <t>Uchazeč/Dodavatel:</t>
  </si>
  <si>
    <t>IČ :</t>
  </si>
  <si>
    <t>DIČ :</t>
  </si>
  <si>
    <t>Zak.číslo :</t>
  </si>
  <si>
    <t>OU Hulice ,Hulice č.33</t>
  </si>
  <si>
    <t xml:space="preserve">                                                                ©   ing.Šíma Miroslav  SKELET  - SW version  1.Q. 2022</t>
  </si>
  <si>
    <t>Za zhotovitele/Uchazeče</t>
  </si>
  <si>
    <t>Razítko :</t>
  </si>
  <si>
    <t>;</t>
  </si>
  <si>
    <t>Hloubení rýh š do 2000 mm v hornině tř.3 v objemu do 1000 m3</t>
  </si>
  <si>
    <t>Hloubení rýh š do 2000 mm v hornině tř.4 v objemu do 1000 m3</t>
  </si>
  <si>
    <t>Zřízení příložného pažení a rozepření stěn rýh do hl do 2,0 m</t>
  </si>
  <si>
    <t>Odstranění příložného pažení a rozepření stěn rýh do hl 2,0 m</t>
  </si>
  <si>
    <t>Příplatek za lepivost hloubení rýh š do 2000 mm v hornině tř.3</t>
  </si>
  <si>
    <t>Příplatek za lepivost hloubení rýh š do 2000 mm v hornině tř.4</t>
  </si>
  <si>
    <t>Zásyp jam ,šachet ,rýh …sypaninou se zhutněním</t>
  </si>
  <si>
    <t>Obsyp potrubí ručně sypaninou bez prohozu (hutněný obsyp)</t>
  </si>
  <si>
    <t xml:space="preserve">4 -  Vodorovné konstrukce                                                       </t>
  </si>
  <si>
    <t>Lože pod potrubí otevřený výkop ze štp tl 100 mm</t>
  </si>
  <si>
    <t>5 - Komunikace pozemní</t>
  </si>
  <si>
    <t xml:space="preserve">Asfaltový beton vrstva obrusná ACO 11(ABS) tř.I tl 50 mm š do 3 m z </t>
  </si>
  <si>
    <t>Výsek/výřez na potrubí z trub litinových tlakových či plast.hmot DN 100</t>
  </si>
  <si>
    <t>Koleno přírubové s patkou PP litinové DN 80</t>
  </si>
  <si>
    <t>Tvarovka přírubová litinová  s odbočkou PN10 T kus  DN100/80</t>
  </si>
  <si>
    <t xml:space="preserve">Elektrokoleno 30° PE 100 PN 10 D 110 </t>
  </si>
  <si>
    <t>Montáž hydrantů podzemních DN 80 vč.podkladní desky a opěr.bloku</t>
  </si>
  <si>
    <t xml:space="preserve">Universální podkladní deska </t>
  </si>
  <si>
    <t>Hydrant podzemní DN 80 PN 16 dvojitý uzávěr s koulí krycí v 1250 mm</t>
  </si>
  <si>
    <t>Universální podkladní deska hydrantová</t>
  </si>
  <si>
    <t>Osazení poklopů litinových hydrantových</t>
  </si>
  <si>
    <t>Poklop litinový hydrantový uliční Hawle 1950</t>
  </si>
  <si>
    <t>Montáž vodovodních šoupátek otevřený výkop DN 80</t>
  </si>
  <si>
    <t>Montáž vodovodních šoupátek otevřený výkop DN 100</t>
  </si>
  <si>
    <t>Příruba točivá  PP/ocel do 100</t>
  </si>
  <si>
    <t>Lemový nákružek PE 100 SDR 11 do 110</t>
  </si>
  <si>
    <t>Montáž navrtávacích pasů na potrubí z jakýchkoli trub DN 100</t>
  </si>
  <si>
    <t>Pás navrtávací z tvárné litiny DN 100 mm,odbočky 1"-2"</t>
  </si>
  <si>
    <t>Osazení poklopů litinových ventilových</t>
  </si>
  <si>
    <t>Poklop litinový ventilový</t>
  </si>
  <si>
    <t xml:space="preserve">Tlaková zkouška vodou potrubí do DN 100 </t>
  </si>
  <si>
    <t xml:space="preserve">Proplach a dezinfekce vodovodního potrubí DN 80 - 125 </t>
  </si>
  <si>
    <t>Zabezpeční konců potrubí do DN 300 při tlakových zkouškách vodou</t>
  </si>
  <si>
    <t>Signalizační vodič do DN 150 mm na potrubí</t>
  </si>
  <si>
    <t>Krytí potrubí z plastů výstražnou folií z PVC 250 mm</t>
  </si>
  <si>
    <t>Tabulky orientační na sloupku betonovém neb ocelovém kpl</t>
  </si>
  <si>
    <t xml:space="preserve">Řezání spár pro vytvoření komůrky š 10 mm do hl 20 mm pro těsnící </t>
  </si>
  <si>
    <t>zálivku v živičném krytu</t>
  </si>
  <si>
    <t>Těsnění spar zálivkou za tepla pro komůrky š 10 a hl. 20 mm</t>
  </si>
  <si>
    <t>Bourání želbetonových konstrukcí ve výkopu  ( části původní vozovky)</t>
  </si>
  <si>
    <t>005241020/R</t>
  </si>
  <si>
    <t xml:space="preserve">Geodetické zaměření skutečného stavu </t>
  </si>
  <si>
    <t>sb</t>
  </si>
  <si>
    <t>Přesun hmot pro pozemní komunikace</t>
  </si>
  <si>
    <t>Přesun a dopravné hmot pro trubní vedení z plast.hmot otevřený výkop</t>
  </si>
  <si>
    <t>nemodifikovaného asfaltu( vč.přesunu )</t>
  </si>
  <si>
    <t>asfaltu (vč. přesunu )</t>
  </si>
  <si>
    <t>Montáž vodovodních šoupátek otevř.výkop DN 40 kpl</t>
  </si>
  <si>
    <t xml:space="preserve">Šoupátko vč.soupravy zemní pro šoupátko DN 40-50 mm Rd 1,25 m </t>
  </si>
  <si>
    <t xml:space="preserve">4     -  Vodorovné konstrukce                                                               </t>
  </si>
  <si>
    <t xml:space="preserve">5     -  Komunikace pozemní </t>
  </si>
  <si>
    <t>Rekapitulace prací a dodávek</t>
  </si>
  <si>
    <t xml:space="preserve">1.3. </t>
  </si>
  <si>
    <t>popis inženýrského objektu,jeho funkčního a technického řešení</t>
  </si>
  <si>
    <t xml:space="preserve">                                 hutněný zásyp</t>
  </si>
  <si>
    <t xml:space="preserve">    Provoz vodovodu i obslužnost pro přilehlou zástavbu musí být po dobu re -</t>
  </si>
  <si>
    <t>konstrukce v maximální míře zachovány bez přerušení.</t>
  </si>
  <si>
    <t xml:space="preserve">doplněk TZ :  ing. Šíma M. - 01.2022     </t>
  </si>
  <si>
    <t>Lože pod dlažbu ze štěrkodrti 4/8 po zhutnění  tl 40 mm (chodník)</t>
  </si>
  <si>
    <t>Lože pod dlažbu ze štěrkodrti 0/32 po zhutnění  tl 150 mm (chodník)</t>
  </si>
  <si>
    <t xml:space="preserve">            150  mm        štěrkodrť  0/32 </t>
  </si>
  <si>
    <t>1,45 t/m3</t>
  </si>
  <si>
    <t>Podklad nebo podsyp se štp tl 200 mm (opr.komunikace)</t>
  </si>
  <si>
    <t>Podklad z vibrovaného štěrku tl. 180 mm  (opr.komunikace)</t>
  </si>
  <si>
    <t>Vodorovné přemístění výkopku do 100 m tř.1-4  (mezideponie a zpět)</t>
  </si>
  <si>
    <t xml:space="preserve">  Stávající vodovodní řad - lokalita Hulice druhá etapa</t>
  </si>
  <si>
    <t>úsek 0,000 - 0,0495 m (II.et.)</t>
  </si>
  <si>
    <t>úsek 0,0495 - 0,187 m (II.et.)</t>
  </si>
  <si>
    <t xml:space="preserve">Po pokládce potrubí a jeho zásypu se oprava asfaltové vozovky provede tak, </t>
  </si>
  <si>
    <t>položí v následné skladbě takto:</t>
  </si>
  <si>
    <t>úsek 0,187 - 0,190 m (II.et.)</t>
  </si>
  <si>
    <t xml:space="preserve">   Tato část je vedena dle původní trasy a provede se dle PD.Pro napojení re -</t>
  </si>
  <si>
    <t>Technická zpráva - doplněk k PD</t>
  </si>
  <si>
    <t>Frézování živičného krytu do tl. 100 mm pl do 1000 m2 s překážkami v trase</t>
  </si>
  <si>
    <t>Hulice,Rýzmburk - rekonstrukce vodovodu lokalita Hulice</t>
  </si>
  <si>
    <t xml:space="preserve"> Hulice,Rýzmburk - rekonstrukce vodovodu lokalita Hulice</t>
  </si>
  <si>
    <t>Odvoz suti a vybouraných hmot na skládku do 1 km s nalož.a složením</t>
  </si>
  <si>
    <t>Příplatek za každý další 1 km (9 x)</t>
  </si>
  <si>
    <t>živice</t>
  </si>
  <si>
    <t xml:space="preserve">betony </t>
  </si>
  <si>
    <t>č.</t>
  </si>
  <si>
    <t>Asfaltový beton vrstva ložní ACL 16 (ABH) tl.50 mm z nemodifikovaného</t>
  </si>
  <si>
    <t xml:space="preserve">Nakládání výkopku z hornin tř.1 - 4  </t>
  </si>
  <si>
    <t>Uložení sypaniny - (zbylý výkopek na deponii v obci  )</t>
  </si>
  <si>
    <t xml:space="preserve">161,15 * 2 </t>
  </si>
  <si>
    <t>Osazení chodníkových obrubníků stojatých vč.podklad.lože z betonu</t>
  </si>
  <si>
    <t>Osazení obrubníků silničních vč. podkladního lože z betonu</t>
  </si>
  <si>
    <t>59245001</t>
  </si>
  <si>
    <t>Zámková dlažba (dle stávajícího typu I 200x164x40)přírodní-doplněk</t>
  </si>
  <si>
    <t>Kladení zámkové dlažby komunikací pro pěší tl40 mm skA do 300 m2</t>
  </si>
  <si>
    <t>Tvarovka přírubová  s přírubovou odbočkou T-DN100x100 PN 10-16TT</t>
  </si>
  <si>
    <t>přechod přírubový litinový  DN 100/80 L200 mm</t>
  </si>
  <si>
    <t>552559815.</t>
  </si>
  <si>
    <t>Montáž litin. tvarovek odbočných příruba  DN 80 otevřený výkop,vč.podkladní desky</t>
  </si>
  <si>
    <t>Montáž litinových tvarovek jednoosých otevř.výkop DN 100</t>
  </si>
  <si>
    <t>Potrubí třívrstvé PE 100 RC SDR 11 110/10 dl.12 m</t>
  </si>
  <si>
    <t>Montáž elektrospojek na vodovodním potrubí z PE trub d 110</t>
  </si>
  <si>
    <t>Montáž potrubí PE 100 SDR 11 otevřený výkop svařovaných na tupo</t>
  </si>
  <si>
    <t>DN 110 x 10,0 mm</t>
  </si>
  <si>
    <t>elekrospojka SDR11 PE 100 Pn 16 110 mm</t>
  </si>
  <si>
    <t>šroub metrický celozávit DIN 933 8,8 BZ M 16 x 80 mm</t>
  </si>
  <si>
    <t>matice nerezová M 16</t>
  </si>
  <si>
    <t>DN 32 x 3,0 mm</t>
  </si>
  <si>
    <t>Potrubí dvouvrstvé PE 100 s10,0 % sig.vrstvou  SDR 11 32 x 3,0 12 m</t>
  </si>
  <si>
    <t>Montáž elektrospojek na vodovodním potrubí z PE trub d 32</t>
  </si>
  <si>
    <t>Elektrospojka SDR 11 PE 100 PN 16 D 32 mm</t>
  </si>
  <si>
    <t>Montáž vodovodní přípojky na potrubí DN 32</t>
  </si>
  <si>
    <t>Šoupátko pitná voda .litina GGG 50,kr.stav.délka,PN 10/16 DN 80 x 180 mm</t>
  </si>
  <si>
    <t>Šoupátko pitná voda .litina GGG 50,kr.stav.délka,PN 10/16 DN 100 x 190 mm</t>
  </si>
  <si>
    <t xml:space="preserve">Osazení poklopů litinových šoupátkových </t>
  </si>
  <si>
    <t>Poklop litinový těžký  Hawle 1650 terén a vozovka</t>
  </si>
  <si>
    <t>Demontáž obrubníků stojatých vč. podkladního lože (chodník)</t>
  </si>
  <si>
    <t>Demontáž obrubníků stojatých silničních vč. podkladního lože(vozovka)</t>
  </si>
  <si>
    <t>9 -  Ostatní konstrukce a práce,bourání</t>
  </si>
  <si>
    <t>Rozebrání dlažeb komunikací pro pěší z betonových dlaždic</t>
  </si>
  <si>
    <t>Vnitrostaveništní přesun do 100 m (zádlažba na mezide a zpět)</t>
  </si>
  <si>
    <t xml:space="preserve">15,512 * 2 </t>
  </si>
  <si>
    <t>9     -  Ostatní konstrukce a práce</t>
  </si>
  <si>
    <t xml:space="preserve">        základ bez DPH (hlava III )</t>
  </si>
  <si>
    <t>Datum vypracování  :</t>
  </si>
  <si>
    <t>257 63 Trhový Štěpánov</t>
  </si>
  <si>
    <t xml:space="preserve">           jméno :  </t>
  </si>
  <si>
    <t xml:space="preserve">          podpis: </t>
  </si>
  <si>
    <t xml:space="preserve">          razítko:  </t>
  </si>
  <si>
    <t xml:space="preserve">                                                                                     za  zhotovitele</t>
  </si>
  <si>
    <t>č.účtu :</t>
  </si>
  <si>
    <t>KamenIvo těžené frakce 0-4</t>
  </si>
  <si>
    <t>Teleskopická zemní souprava Hawle 9500 pro šoupátko</t>
  </si>
  <si>
    <t>str.1/10</t>
  </si>
  <si>
    <t>str.2/10</t>
  </si>
  <si>
    <t>str.3/10</t>
  </si>
  <si>
    <t>str.4/10</t>
  </si>
  <si>
    <t>str.5/10</t>
  </si>
  <si>
    <t>str.6/10</t>
  </si>
  <si>
    <t>str.7/10</t>
  </si>
  <si>
    <t>str.8/10</t>
  </si>
  <si>
    <t>str.9/10</t>
  </si>
  <si>
    <t>str.10/10</t>
  </si>
  <si>
    <t xml:space="preserve">         CZ  231 801</t>
  </si>
  <si>
    <t xml:space="preserve">    V současné době je z původního rozsahu rekonstrukce vodovodu již část </t>
  </si>
  <si>
    <r>
      <t>hotova a to mezi staničením od 0,00 - 0,063 m</t>
    </r>
    <r>
      <rPr>
        <b/>
        <i/>
        <sz val="12"/>
        <rFont val="Arial"/>
        <family val="2"/>
        <charset val="238"/>
      </rPr>
      <t>,</t>
    </r>
    <r>
      <rPr>
        <i/>
        <sz val="12"/>
        <rFont val="Arial"/>
        <family val="2"/>
        <charset val="238"/>
      </rPr>
      <t>s tím že hydrant Hč.1 je nově</t>
    </r>
  </si>
  <si>
    <t>Tato část je vedena dle původní trasy a provede se dle PD,tj stávající zámko-</t>
  </si>
  <si>
    <t>vá zádlažba se v celé ploše sejme, přesune se na mezideponii a znovu se</t>
  </si>
  <si>
    <r>
      <t xml:space="preserve">                          </t>
    </r>
    <r>
      <rPr>
        <i/>
        <u/>
        <sz val="12"/>
        <rFont val="Arial"/>
        <family val="2"/>
        <charset val="238"/>
      </rPr>
      <t xml:space="preserve">v části nad profilem výkopu </t>
    </r>
  </si>
  <si>
    <r>
      <t xml:space="preserve">                          </t>
    </r>
    <r>
      <rPr>
        <i/>
        <u/>
        <sz val="12"/>
        <rFont val="Arial"/>
        <family val="2"/>
        <charset val="238"/>
      </rPr>
      <t xml:space="preserve">v části mimo profil výkopu </t>
    </r>
  </si>
  <si>
    <t xml:space="preserve">uvažováno s opravou živičných povrchů v tech.provedení dle PD ve výměře </t>
  </si>
  <si>
    <t>do 3,6 m2.</t>
  </si>
  <si>
    <t xml:space="preserve">nově zřizovanou trasu domovní přípojky k RD č.234 . Všechny ostatní s tímto </t>
  </si>
  <si>
    <t>související práce na vybudování přípojky jsou samostatným obchodním přípa-</t>
  </si>
  <si>
    <t>dem a rozpočet tyto práce neobsahuje.</t>
  </si>
  <si>
    <t>konstruovaného řadu na řad v hlavní silnici se uvažuje s rozkrytím a násled -</t>
  </si>
  <si>
    <t>nou opravou povrchů vozovky celkové výměře 4,0 m2 .</t>
  </si>
  <si>
    <t>osazen již na staničení 0,063 m ve vztahu k původnímu značení PD.</t>
  </si>
  <si>
    <t xml:space="preserve">    Od hydrantu Hč.1 je potrubí vedeno cca 1,0 m ve volném  terénu, pak pro-</t>
  </si>
  <si>
    <t>počet zahrnuje odbourání a likvidaci svrchní živičné vrstvy stávající vozovky</t>
  </si>
  <si>
    <t>vodní betonová vozovka,rozpočet zahrnuje její odstranění a likvidaci v šíří</t>
  </si>
  <si>
    <t>výkopu a  v tloušce 200 mm.</t>
  </si>
  <si>
    <t>v celkové tloušce  80 mm. Pro případ, že by se v profilu výkopu vyskytla pů-</t>
  </si>
  <si>
    <t xml:space="preserve">     Sutě z odbouraných živičných povrchů a případně betonů ze stávající ko -</t>
  </si>
  <si>
    <t xml:space="preserve">munikace budou odvezeny na skládku,zbylý výkopek se po provedení zásypů </t>
  </si>
  <si>
    <t>uloží na deponii v rámci obce.  Nebude-li po dohodě s investorem určeno ji -</t>
  </si>
  <si>
    <t>nak platí, že samostatně se uloží zemina výkopku a samostatně sypké mate -</t>
  </si>
  <si>
    <t>riály z podkladů bourané části komunikace a chodníku.</t>
  </si>
  <si>
    <t xml:space="preserve">  Druhá etapa rekonstrukce řadu proběhne s následnýni úpravami a to tak,že -</t>
  </si>
  <si>
    <t xml:space="preserve">staničení konce první etapy (0,063 m) je pro druhou etapu začátkem úseku a </t>
  </si>
  <si>
    <r>
      <t xml:space="preserve"> je </t>
    </r>
    <r>
      <rPr>
        <i/>
        <u/>
        <sz val="12"/>
        <rFont val="Arial"/>
        <family val="2"/>
        <charset val="238"/>
      </rPr>
      <t>nově</t>
    </r>
    <r>
      <rPr>
        <i/>
        <sz val="12"/>
        <rFont val="Arial"/>
        <family val="2"/>
        <charset val="238"/>
      </rPr>
      <t xml:space="preserve"> označen  </t>
    </r>
    <r>
      <rPr>
        <b/>
        <i/>
        <sz val="12"/>
        <rFont val="Arial"/>
        <family val="2"/>
        <charset val="238"/>
      </rPr>
      <t>0,000 m(II.et.)</t>
    </r>
    <r>
      <rPr>
        <i/>
        <sz val="12"/>
        <rFont val="Arial"/>
        <family val="2"/>
        <charset val="238"/>
      </rPr>
      <t xml:space="preserve">konec úseku je pak značen </t>
    </r>
    <r>
      <rPr>
        <b/>
        <i/>
        <sz val="12"/>
        <rFont val="Arial"/>
        <family val="2"/>
        <charset val="238"/>
      </rPr>
      <t>0,190 m(II.et)</t>
    </r>
    <r>
      <rPr>
        <i/>
        <sz val="12"/>
        <rFont val="Arial"/>
        <family val="2"/>
        <charset val="238"/>
      </rPr>
      <t>.</t>
    </r>
  </si>
  <si>
    <r>
      <t xml:space="preserve">chází </t>
    </r>
    <r>
      <rPr>
        <i/>
        <u/>
        <sz val="12"/>
        <rFont val="Arial"/>
        <family val="2"/>
        <charset val="238"/>
      </rPr>
      <t>nově</t>
    </r>
    <r>
      <rPr>
        <i/>
        <sz val="12"/>
        <rFont val="Arial"/>
        <family val="2"/>
        <charset val="238"/>
      </rPr>
      <t xml:space="preserve"> v komunikaci v délce 48,5m  a  napojí se na původní trasu.Roz-</t>
    </r>
  </si>
  <si>
    <t>že v prostoru nad výkopem bude skladba dle PD, v případě,že v prostoru mi-</t>
  </si>
  <si>
    <t>mo výkop dojde k odlomení části svrchní vrstvy živice tato se obnoví shodně</t>
  </si>
  <si>
    <t>dle její reálné tlouštky - v rozpočtu se takto uvažuje obnova ve výměře 9,7 m2.</t>
  </si>
  <si>
    <t xml:space="preserve">   Demontáž a nová montáž silničních obrubníků dotčených touto změnou tra-</t>
  </si>
  <si>
    <t>sy se uvažuje ve výměře 5,0 m.</t>
  </si>
  <si>
    <t xml:space="preserve">              40  mm        podkladní drcené kamenivo 4/8(doplnění)</t>
  </si>
  <si>
    <t xml:space="preserve">  Na výměnu poškozených částí dlažby se uvažuje s výměrou do 5,0 m2.</t>
  </si>
  <si>
    <t xml:space="preserve"> rozpočtu ve výměře 60,0 m.</t>
  </si>
  <si>
    <t xml:space="preserve">   Případná demontáž a nové položení chodníkových obrubníků je zahrnuto v</t>
  </si>
  <si>
    <t xml:space="preserve">     Pro odkrytí uzávěrů přípojek (3 ks) pod stávající povrchem komunikace je </t>
  </si>
  <si>
    <r>
      <t xml:space="preserve">   Ve staničení </t>
    </r>
    <r>
      <rPr>
        <b/>
        <i/>
        <sz val="12"/>
        <rFont val="Arial"/>
        <family val="2"/>
        <charset val="238"/>
      </rPr>
      <t>0,162 m (II.et.)</t>
    </r>
    <r>
      <rPr>
        <i/>
        <sz val="12"/>
        <rFont val="Arial"/>
        <family val="2"/>
        <charset val="238"/>
      </rPr>
      <t xml:space="preserve">se provede navrtávka a osazení šoupátka pro </t>
    </r>
  </si>
  <si>
    <t>#</t>
  </si>
  <si>
    <t>vyplňte údaje do žlutě podbarveného pole</t>
  </si>
  <si>
    <t xml:space="preserve">    Slepý rozpočet  (pro vypracování cenové nabídky uchazeče)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</si>
</sst>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#,##0.0??;\-\ #,##0.0??;&quot;–&quot;???;_(@_)"/>
    <numFmt numFmtId="165" formatCode="_(#,##0.00_);[Red]\-\ #,##0.00_);&quot;–&quot;??;_(@_)"/>
    <numFmt numFmtId="166" formatCode="_(#,##0_);[Red]\-\ #,##0_);&quot;–&quot;??;_(@_)"/>
    <numFmt numFmtId="167" formatCode="#,##0_ ;[Red]\-#,##0\ "/>
    <numFmt numFmtId="168" formatCode="dd/mm/yy"/>
    <numFmt numFmtId="169" formatCode="#,##0.00\ &quot;Kč&quot;"/>
    <numFmt numFmtId="170" formatCode="#,##0.000_ ;\-#,##0.000\ "/>
    <numFmt numFmtId="171" formatCode="#,##0.000"/>
    <numFmt numFmtId="172" formatCode="#,##0.0"/>
  </numFmts>
  <fonts count="69" x14ac:knownFonts="1">
    <font>
      <sz val="10"/>
      <name val="Arial"/>
      <charset val="238"/>
    </font>
    <font>
      <b/>
      <sz val="9"/>
      <color indexed="18"/>
      <name val="Arial"/>
      <family val="2"/>
      <charset val="238"/>
    </font>
    <font>
      <sz val="8"/>
      <color indexed="17"/>
      <name val="Courier New"/>
      <family val="3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color rgb="FF00B050"/>
      <name val="Courier New"/>
      <family val="3"/>
      <charset val="238"/>
    </font>
    <font>
      <sz val="9"/>
      <name val="Arial CE"/>
      <charset val="238"/>
    </font>
    <font>
      <sz val="9"/>
      <color rgb="FF00B050"/>
      <name val="Courier New"/>
      <family val="3"/>
      <charset val="238"/>
    </font>
    <font>
      <b/>
      <i/>
      <sz val="10"/>
      <name val="Arial"/>
      <family val="2"/>
      <charset val="238"/>
    </font>
    <font>
      <sz val="8"/>
      <name val="Monotype Corsiva"/>
      <family val="4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i/>
      <sz val="9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20"/>
      <name val="Arial"/>
      <family val="2"/>
      <charset val="238"/>
    </font>
    <font>
      <b/>
      <i/>
      <sz val="8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i/>
      <sz val="14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sz val="9"/>
      <color indexed="17"/>
      <name val="Courier New"/>
      <family val="3"/>
      <charset val="238"/>
    </font>
    <font>
      <b/>
      <sz val="9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9"/>
      <color rgb="FF00B0F0"/>
      <name val="Arial"/>
      <family val="2"/>
      <charset val="238"/>
    </font>
    <font>
      <sz val="9"/>
      <color rgb="FF00B0F0"/>
      <name val="Arial"/>
      <family val="2"/>
      <charset val="238"/>
    </font>
    <font>
      <b/>
      <i/>
      <sz val="20"/>
      <name val="Arial"/>
      <family val="2"/>
      <charset val="238"/>
    </font>
    <font>
      <b/>
      <sz val="12"/>
      <color rgb="FFBE1ECA"/>
      <name val="Arial"/>
      <family val="2"/>
      <charset val="238"/>
    </font>
    <font>
      <b/>
      <sz val="9"/>
      <color rgb="FFBE1ECA"/>
      <name val="Arial"/>
      <family val="2"/>
      <charset val="238"/>
    </font>
    <font>
      <sz val="10"/>
      <color rgb="FFBE1ECA"/>
      <name val="Arial"/>
      <family val="2"/>
      <charset val="238"/>
    </font>
    <font>
      <sz val="12"/>
      <color rgb="FFBE1ECA"/>
      <name val="Courier New"/>
      <family val="3"/>
      <charset val="238"/>
    </font>
    <font>
      <sz val="12"/>
      <color rgb="FFBE1ECA"/>
      <name val="Arial"/>
      <family val="2"/>
      <charset val="238"/>
    </font>
    <font>
      <i/>
      <sz val="9"/>
      <color rgb="FF00B0F0"/>
      <name val="Arial CE"/>
      <charset val="238"/>
    </font>
    <font>
      <b/>
      <i/>
      <sz val="14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6"/>
      <name val="Arial CE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26"/>
      <name val="Arial"/>
      <family val="2"/>
      <charset val="238"/>
    </font>
    <font>
      <i/>
      <sz val="14"/>
      <name val="Arial"/>
      <family val="2"/>
      <charset val="238"/>
    </font>
    <font>
      <i/>
      <u/>
      <sz val="14"/>
      <name val="Arial"/>
      <family val="2"/>
      <charset val="238"/>
    </font>
    <font>
      <i/>
      <sz val="12"/>
      <name val="Arial"/>
      <family val="2"/>
      <charset val="238"/>
    </font>
    <font>
      <sz val="9"/>
      <color indexed="1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color rgb="FFBE1ECA"/>
      <name val="Arial"/>
      <family val="2"/>
      <charset val="238"/>
    </font>
    <font>
      <b/>
      <sz val="10"/>
      <color rgb="FFBE1ECA"/>
      <name val="Arial"/>
      <family val="2"/>
      <charset val="238"/>
    </font>
    <font>
      <b/>
      <i/>
      <sz val="12"/>
      <name val="Arial CE"/>
      <charset val="238"/>
    </font>
    <font>
      <i/>
      <sz val="9"/>
      <color theme="9" tint="-0.249977111117893"/>
      <name val="Arial"/>
      <family val="2"/>
      <charset val="238"/>
    </font>
    <font>
      <i/>
      <sz val="9"/>
      <color rgb="FFCC6600"/>
      <name val="Arial"/>
      <family val="2"/>
      <charset val="238"/>
    </font>
    <font>
      <b/>
      <i/>
      <sz val="26"/>
      <name val="Arial"/>
      <family val="2"/>
      <charset val="238"/>
    </font>
    <font>
      <b/>
      <i/>
      <u/>
      <sz val="12"/>
      <name val="Arial"/>
      <family val="2"/>
      <charset val="238"/>
    </font>
    <font>
      <i/>
      <u/>
      <sz val="12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5">
    <xf numFmtId="0" fontId="0" fillId="0" borderId="0" xfId="0"/>
    <xf numFmtId="164" fontId="1" fillId="0" borderId="0" xfId="0" applyNumberFormat="1" applyFont="1" applyFill="1" applyBorder="1" applyAlignment="1"/>
    <xf numFmtId="0" fontId="0" fillId="0" borderId="0" xfId="0" applyBorder="1"/>
    <xf numFmtId="0" fontId="4" fillId="0" borderId="2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4" fontId="4" fillId="2" borderId="2" xfId="0" applyNumberFormat="1" applyFont="1" applyFill="1" applyBorder="1" applyAlignment="1">
      <alignment horizontal="right" vertical="top"/>
    </xf>
    <xf numFmtId="4" fontId="0" fillId="0" borderId="0" xfId="0" applyNumberFormat="1"/>
    <xf numFmtId="0" fontId="7" fillId="0" borderId="0" xfId="0" applyNumberFormat="1" applyFont="1" applyAlignment="1">
      <alignment horizontal="left"/>
    </xf>
    <xf numFmtId="49" fontId="4" fillId="2" borderId="2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left" vertical="top" wrapText="1"/>
    </xf>
    <xf numFmtId="0" fontId="0" fillId="0" borderId="8" xfId="0" applyBorder="1"/>
    <xf numFmtId="4" fontId="0" fillId="2" borderId="0" xfId="0" applyNumberFormat="1" applyFill="1"/>
    <xf numFmtId="4" fontId="4" fillId="0" borderId="5" xfId="0" applyNumberFormat="1" applyFont="1" applyBorder="1" applyAlignment="1">
      <alignment horizontal="right" vertical="top"/>
    </xf>
    <xf numFmtId="4" fontId="6" fillId="2" borderId="2" xfId="0" applyNumberFormat="1" applyFont="1" applyFill="1" applyBorder="1" applyAlignment="1">
      <alignment horizontal="right" vertical="top"/>
    </xf>
    <xf numFmtId="49" fontId="4" fillId="2" borderId="13" xfId="0" applyNumberFormat="1" applyFont="1" applyFill="1" applyBorder="1" applyAlignment="1">
      <alignment horizontal="center" vertical="top"/>
    </xf>
    <xf numFmtId="4" fontId="9" fillId="2" borderId="0" xfId="0" applyNumberFormat="1" applyFont="1" applyFill="1" applyBorder="1" applyAlignment="1"/>
    <xf numFmtId="49" fontId="4" fillId="2" borderId="0" xfId="0" applyNumberFormat="1" applyFont="1" applyFill="1" applyBorder="1" applyAlignment="1">
      <alignment horizontal="center" vertical="top"/>
    </xf>
    <xf numFmtId="0" fontId="0" fillId="0" borderId="13" xfId="0" applyBorder="1"/>
    <xf numFmtId="165" fontId="8" fillId="0" borderId="0" xfId="0" applyNumberFormat="1" applyFont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9" fontId="5" fillId="0" borderId="0" xfId="0" applyNumberFormat="1" applyFont="1" applyBorder="1" applyAlignment="1">
      <alignment horizontal="center" vertical="top"/>
    </xf>
    <xf numFmtId="164" fontId="10" fillId="0" borderId="0" xfId="0" applyNumberFormat="1" applyFont="1" applyFill="1" applyBorder="1" applyAlignment="1">
      <alignment horizontal="right" vertical="top"/>
    </xf>
    <xf numFmtId="4" fontId="8" fillId="2" borderId="0" xfId="0" applyNumberFormat="1" applyFont="1" applyFill="1" applyBorder="1" applyAlignment="1">
      <alignment horizontal="right" vertical="top"/>
    </xf>
    <xf numFmtId="0" fontId="0" fillId="0" borderId="0" xfId="0" applyAlignment="1"/>
    <xf numFmtId="4" fontId="7" fillId="0" borderId="0" xfId="0" applyNumberFormat="1" applyFont="1" applyAlignment="1">
      <alignment horizontal="center"/>
    </xf>
    <xf numFmtId="167" fontId="7" fillId="2" borderId="0" xfId="0" applyNumberFormat="1" applyFont="1" applyFill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3" fontId="0" fillId="0" borderId="0" xfId="0" applyNumberFormat="1"/>
    <xf numFmtId="0" fontId="7" fillId="0" borderId="18" xfId="0" applyFont="1" applyFill="1" applyBorder="1"/>
    <xf numFmtId="0" fontId="7" fillId="0" borderId="0" xfId="0" applyFont="1" applyFill="1" applyBorder="1" applyAlignment="1">
      <alignment horizontal="left"/>
    </xf>
    <xf numFmtId="4" fontId="7" fillId="2" borderId="0" xfId="0" applyNumberFormat="1" applyFont="1" applyFill="1"/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10" xfId="0" applyBorder="1"/>
    <xf numFmtId="0" fontId="0" fillId="0" borderId="6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5" xfId="0" applyBorder="1"/>
    <xf numFmtId="0" fontId="19" fillId="0" borderId="14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centerContinuous"/>
    </xf>
    <xf numFmtId="0" fontId="19" fillId="0" borderId="19" xfId="0" applyFont="1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37" xfId="0" applyBorder="1"/>
    <xf numFmtId="3" fontId="0" fillId="0" borderId="13" xfId="0" applyNumberFormat="1" applyBorder="1"/>
    <xf numFmtId="0" fontId="0" fillId="0" borderId="9" xfId="0" applyBorder="1"/>
    <xf numFmtId="0" fontId="21" fillId="0" borderId="30" xfId="0" applyFont="1" applyBorder="1"/>
    <xf numFmtId="0" fontId="0" fillId="0" borderId="40" xfId="0" applyBorder="1"/>
    <xf numFmtId="3" fontId="0" fillId="0" borderId="41" xfId="0" applyNumberFormat="1" applyBorder="1"/>
    <xf numFmtId="0" fontId="0" fillId="0" borderId="42" xfId="0" applyBorder="1"/>
    <xf numFmtId="0" fontId="0" fillId="0" borderId="6" xfId="0" applyNumberFormat="1" applyBorder="1" applyAlignment="1">
      <alignment horizontal="right"/>
    </xf>
    <xf numFmtId="169" fontId="0" fillId="0" borderId="13" xfId="0" applyNumberFormat="1" applyBorder="1"/>
    <xf numFmtId="0" fontId="20" fillId="0" borderId="40" xfId="0" applyFont="1" applyFill="1" applyBorder="1"/>
    <xf numFmtId="0" fontId="20" fillId="0" borderId="41" xfId="0" applyFont="1" applyFill="1" applyBorder="1"/>
    <xf numFmtId="0" fontId="20" fillId="0" borderId="43" xfId="0" applyFont="1" applyFill="1" applyBorder="1"/>
    <xf numFmtId="0" fontId="3" fillId="0" borderId="25" xfId="0" applyFont="1" applyBorder="1"/>
    <xf numFmtId="0" fontId="3" fillId="0" borderId="0" xfId="0" applyFont="1" applyBorder="1"/>
    <xf numFmtId="0" fontId="0" fillId="0" borderId="36" xfId="0" applyBorder="1" applyAlignment="1">
      <alignment horizontal="centerContinuous"/>
    </xf>
    <xf numFmtId="0" fontId="3" fillId="0" borderId="35" xfId="0" applyFont="1" applyBorder="1"/>
    <xf numFmtId="0" fontId="8" fillId="0" borderId="0" xfId="0" applyNumberFormat="1" applyFont="1" applyAlignment="1">
      <alignment horizontal="right"/>
    </xf>
    <xf numFmtId="0" fontId="0" fillId="0" borderId="44" xfId="0" applyBorder="1" applyAlignment="1">
      <alignment horizontal="centerContinuous"/>
    </xf>
    <xf numFmtId="0" fontId="3" fillId="0" borderId="30" xfId="0" applyFont="1" applyBorder="1"/>
    <xf numFmtId="3" fontId="22" fillId="0" borderId="34" xfId="0" applyNumberFormat="1" applyFont="1" applyBorder="1"/>
    <xf numFmtId="3" fontId="22" fillId="0" borderId="39" xfId="0" applyNumberFormat="1" applyFont="1" applyBorder="1"/>
    <xf numFmtId="49" fontId="0" fillId="2" borderId="26" xfId="0" applyNumberFormat="1" applyFill="1" applyBorder="1"/>
    <xf numFmtId="0" fontId="0" fillId="2" borderId="11" xfId="0" applyFill="1" applyBorder="1"/>
    <xf numFmtId="0" fontId="0" fillId="2" borderId="10" xfId="0" applyFill="1" applyBorder="1"/>
    <xf numFmtId="0" fontId="24" fillId="2" borderId="0" xfId="0" applyNumberFormat="1" applyFont="1" applyFill="1" applyBorder="1" applyAlignment="1">
      <alignment horizontal="right" vertical="top" wrapText="1"/>
    </xf>
    <xf numFmtId="0" fontId="3" fillId="0" borderId="8" xfId="0" applyFont="1" applyBorder="1"/>
    <xf numFmtId="0" fontId="7" fillId="0" borderId="17" xfId="0" applyFont="1" applyBorder="1" applyAlignment="1">
      <alignment horizontal="centerContinuous"/>
    </xf>
    <xf numFmtId="3" fontId="22" fillId="0" borderId="44" xfId="0" applyNumberFormat="1" applyFont="1" applyBorder="1"/>
    <xf numFmtId="4" fontId="4" fillId="0" borderId="2" xfId="0" applyNumberFormat="1" applyFont="1" applyFill="1" applyBorder="1" applyAlignment="1">
      <alignment horizontal="right" vertical="top"/>
    </xf>
    <xf numFmtId="49" fontId="17" fillId="0" borderId="25" xfId="0" applyNumberFormat="1" applyFont="1" applyFill="1" applyBorder="1"/>
    <xf numFmtId="0" fontId="0" fillId="0" borderId="28" xfId="0" applyFill="1" applyBorder="1"/>
    <xf numFmtId="0" fontId="0" fillId="0" borderId="0" xfId="0" applyAlignment="1">
      <alignment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27" fillId="0" borderId="0" xfId="0" applyFont="1" applyAlignment="1">
      <alignment horizontal="right"/>
    </xf>
    <xf numFmtId="4" fontId="6" fillId="0" borderId="2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/>
    <xf numFmtId="49" fontId="0" fillId="0" borderId="0" xfId="0" applyNumberFormat="1" applyBorder="1" applyAlignment="1">
      <alignment horizontal="left"/>
    </xf>
    <xf numFmtId="167" fontId="23" fillId="0" borderId="0" xfId="0" applyNumberFormat="1" applyFont="1" applyFill="1" applyBorder="1" applyAlignment="1">
      <alignment horizontal="right" vertical="top"/>
    </xf>
    <xf numFmtId="0" fontId="4" fillId="0" borderId="2" xfId="0" applyNumberFormat="1" applyFont="1" applyFill="1" applyBorder="1" applyAlignment="1">
      <alignment horizontal="left" vertical="top" wrapText="1"/>
    </xf>
    <xf numFmtId="3" fontId="7" fillId="0" borderId="0" xfId="0" applyNumberFormat="1" applyFont="1" applyFill="1"/>
    <xf numFmtId="0" fontId="4" fillId="0" borderId="0" xfId="0" applyNumberFormat="1" applyFont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right" vertical="top"/>
    </xf>
    <xf numFmtId="4" fontId="6" fillId="2" borderId="0" xfId="0" applyNumberFormat="1" applyFont="1" applyFill="1" applyBorder="1" applyAlignment="1">
      <alignment horizontal="right" vertical="top"/>
    </xf>
    <xf numFmtId="4" fontId="6" fillId="0" borderId="0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0" fillId="0" borderId="0" xfId="0" applyNumberFormat="1" applyFill="1"/>
    <xf numFmtId="0" fontId="0" fillId="0" borderId="0" xfId="0" applyFill="1"/>
    <xf numFmtId="4" fontId="7" fillId="0" borderId="0" xfId="0" applyNumberFormat="1" applyFont="1" applyFill="1"/>
    <xf numFmtId="4" fontId="23" fillId="0" borderId="0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0" fontId="30" fillId="0" borderId="0" xfId="0" applyFont="1"/>
    <xf numFmtId="0" fontId="3" fillId="0" borderId="0" xfId="0" applyFont="1"/>
    <xf numFmtId="0" fontId="31" fillId="0" borderId="0" xfId="0" applyFont="1"/>
    <xf numFmtId="0" fontId="3" fillId="0" borderId="0" xfId="0" applyFont="1" applyAlignment="1">
      <alignment horizontal="right"/>
    </xf>
    <xf numFmtId="0" fontId="4" fillId="0" borderId="47" xfId="0" applyFont="1" applyBorder="1" applyAlignment="1">
      <alignment horizontal="left" vertical="top" wrapText="1"/>
    </xf>
    <xf numFmtId="4" fontId="33" fillId="0" borderId="12" xfId="0" applyNumberFormat="1" applyFont="1" applyBorder="1" applyAlignment="1">
      <alignment horizontal="right" vertical="top"/>
    </xf>
    <xf numFmtId="4" fontId="4" fillId="0" borderId="0" xfId="0" applyNumberFormat="1" applyFont="1" applyBorder="1" applyAlignment="1">
      <alignment horizontal="right" vertical="top"/>
    </xf>
    <xf numFmtId="49" fontId="4" fillId="0" borderId="48" xfId="0" applyNumberFormat="1" applyFont="1" applyBorder="1" applyAlignment="1">
      <alignment horizontal="center" vertical="top"/>
    </xf>
    <xf numFmtId="4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top" shrinkToFit="1"/>
    </xf>
    <xf numFmtId="0" fontId="4" fillId="0" borderId="0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left" vertical="top" shrinkToFit="1"/>
    </xf>
    <xf numFmtId="49" fontId="4" fillId="0" borderId="0" xfId="0" applyNumberFormat="1" applyFont="1" applyBorder="1" applyAlignment="1">
      <alignment horizontal="center" vertical="top" shrinkToFit="1"/>
    </xf>
    <xf numFmtId="164" fontId="6" fillId="0" borderId="0" xfId="0" applyNumberFormat="1" applyFont="1" applyBorder="1" applyAlignment="1">
      <alignment horizontal="right" vertical="top" shrinkToFit="1"/>
    </xf>
    <xf numFmtId="165" fontId="4" fillId="0" borderId="0" xfId="0" applyNumberFormat="1" applyFont="1" applyBorder="1" applyAlignment="1">
      <alignment horizontal="right" vertical="top" shrinkToFit="1"/>
    </xf>
    <xf numFmtId="49" fontId="34" fillId="0" borderId="0" xfId="0" applyNumberFormat="1" applyFont="1" applyBorder="1" applyAlignment="1">
      <alignment horizontal="left" vertical="top" shrinkToFit="1"/>
    </xf>
    <xf numFmtId="165" fontId="34" fillId="0" borderId="0" xfId="0" applyNumberFormat="1" applyFont="1" applyBorder="1" applyAlignment="1">
      <alignment horizontal="left" vertical="top" shrinkToFit="1"/>
    </xf>
    <xf numFmtId="164" fontId="34" fillId="0" borderId="0" xfId="0" applyNumberFormat="1" applyFont="1" applyBorder="1" applyAlignment="1">
      <alignment horizontal="left" vertical="top" shrinkToFit="1"/>
    </xf>
    <xf numFmtId="164" fontId="2" fillId="0" borderId="0" xfId="0" applyNumberFormat="1" applyFont="1" applyBorder="1" applyAlignment="1">
      <alignment vertical="top" shrinkToFit="1"/>
    </xf>
    <xf numFmtId="166" fontId="4" fillId="0" borderId="0" xfId="0" applyNumberFormat="1" applyFont="1" applyBorder="1" applyAlignment="1">
      <alignment horizontal="right" vertical="top" shrinkToFit="1"/>
    </xf>
    <xf numFmtId="49" fontId="4" fillId="0" borderId="2" xfId="0" applyNumberFormat="1" applyFont="1" applyBorder="1" applyAlignment="1">
      <alignment horizontal="center" vertical="top" shrinkToFit="1"/>
    </xf>
    <xf numFmtId="164" fontId="6" fillId="0" borderId="2" xfId="0" applyNumberFormat="1" applyFont="1" applyBorder="1" applyAlignment="1">
      <alignment horizontal="right" vertical="top" shrinkToFit="1"/>
    </xf>
    <xf numFmtId="0" fontId="5" fillId="0" borderId="2" xfId="0" applyFont="1" applyBorder="1"/>
    <xf numFmtId="0" fontId="4" fillId="0" borderId="50" xfId="0" applyNumberFormat="1" applyFont="1" applyBorder="1" applyAlignment="1">
      <alignment horizontal="left" vertical="top" wrapText="1"/>
    </xf>
    <xf numFmtId="49" fontId="4" fillId="2" borderId="50" xfId="0" applyNumberFormat="1" applyFont="1" applyFill="1" applyBorder="1" applyAlignment="1">
      <alignment horizontal="center" vertical="top"/>
    </xf>
    <xf numFmtId="4" fontId="4" fillId="2" borderId="50" xfId="0" applyNumberFormat="1" applyFont="1" applyFill="1" applyBorder="1" applyAlignment="1">
      <alignment horizontal="right" vertical="top"/>
    </xf>
    <xf numFmtId="4" fontId="6" fillId="2" borderId="50" xfId="0" applyNumberFormat="1" applyFont="1" applyFill="1" applyBorder="1" applyAlignment="1">
      <alignment horizontal="right" vertical="top"/>
    </xf>
    <xf numFmtId="0" fontId="4" fillId="0" borderId="49" xfId="0" applyNumberFormat="1" applyFont="1" applyBorder="1" applyAlignment="1">
      <alignment horizontal="left" vertical="top" wrapText="1"/>
    </xf>
    <xf numFmtId="49" fontId="4" fillId="2" borderId="49" xfId="0" applyNumberFormat="1" applyFont="1" applyFill="1" applyBorder="1" applyAlignment="1">
      <alignment horizontal="center" vertical="top"/>
    </xf>
    <xf numFmtId="4" fontId="4" fillId="2" borderId="49" xfId="0" applyNumberFormat="1" applyFont="1" applyFill="1" applyBorder="1" applyAlignment="1">
      <alignment horizontal="right" vertical="top"/>
    </xf>
    <xf numFmtId="4" fontId="6" fillId="2" borderId="49" xfId="0" applyNumberFormat="1" applyFont="1" applyFill="1" applyBorder="1" applyAlignment="1">
      <alignment horizontal="right" vertical="top"/>
    </xf>
    <xf numFmtId="0" fontId="4" fillId="0" borderId="13" xfId="0" applyNumberFormat="1" applyFont="1" applyBorder="1" applyAlignment="1">
      <alignment horizontal="left" vertical="top" wrapText="1"/>
    </xf>
    <xf numFmtId="0" fontId="8" fillId="0" borderId="8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top" wrapText="1"/>
    </xf>
    <xf numFmtId="49" fontId="36" fillId="2" borderId="26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11" xfId="0" applyBorder="1"/>
    <xf numFmtId="0" fontId="0" fillId="0" borderId="46" xfId="0" applyBorder="1"/>
    <xf numFmtId="0" fontId="3" fillId="0" borderId="6" xfId="0" applyFont="1" applyBorder="1"/>
    <xf numFmtId="0" fontId="0" fillId="0" borderId="2" xfId="0" applyBorder="1"/>
    <xf numFmtId="0" fontId="3" fillId="0" borderId="2" xfId="0" applyFont="1" applyBorder="1"/>
    <xf numFmtId="0" fontId="0" fillId="0" borderId="51" xfId="0" applyBorder="1"/>
    <xf numFmtId="0" fontId="16" fillId="0" borderId="52" xfId="0" applyFont="1" applyBorder="1" applyAlignment="1">
      <alignment horizontal="centerContinuous" vertical="center"/>
    </xf>
    <xf numFmtId="0" fontId="20" fillId="0" borderId="53" xfId="0" applyFont="1" applyBorder="1" applyAlignment="1">
      <alignment horizontal="centerContinuous" vertical="center"/>
    </xf>
    <xf numFmtId="0" fontId="0" fillId="0" borderId="53" xfId="0" applyBorder="1" applyAlignment="1">
      <alignment horizontal="centerContinuous" vertical="center"/>
    </xf>
    <xf numFmtId="0" fontId="3" fillId="0" borderId="23" xfId="0" applyFont="1" applyBorder="1"/>
    <xf numFmtId="0" fontId="3" fillId="0" borderId="28" xfId="0" applyFont="1" applyBorder="1"/>
    <xf numFmtId="0" fontId="37" fillId="0" borderId="0" xfId="0" applyNumberFormat="1" applyFont="1" applyAlignment="1">
      <alignment horizontal="left"/>
    </xf>
    <xf numFmtId="4" fontId="4" fillId="2" borderId="2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4" fontId="9" fillId="2" borderId="0" xfId="0" applyNumberFormat="1" applyFont="1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165" fontId="8" fillId="0" borderId="0" xfId="0" applyNumberFormat="1" applyFont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top" wrapText="1"/>
    </xf>
    <xf numFmtId="4" fontId="37" fillId="0" borderId="0" xfId="0" applyNumberFormat="1" applyFont="1" applyFill="1" applyBorder="1"/>
    <xf numFmtId="4" fontId="7" fillId="0" borderId="0" xfId="0" applyNumberFormat="1" applyFont="1" applyFill="1" applyBorder="1"/>
    <xf numFmtId="3" fontId="7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right" vertical="center"/>
    </xf>
    <xf numFmtId="4" fontId="0" fillId="2" borderId="0" xfId="0" applyNumberFormat="1" applyFill="1" applyBorder="1"/>
    <xf numFmtId="0" fontId="5" fillId="0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left" vertical="center" shrinkToFit="1"/>
    </xf>
    <xf numFmtId="0" fontId="35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right" vertical="center"/>
    </xf>
    <xf numFmtId="0" fontId="38" fillId="0" borderId="0" xfId="0" applyNumberFormat="1" applyFont="1" applyFill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shrinkToFit="1"/>
    </xf>
    <xf numFmtId="0" fontId="4" fillId="0" borderId="49" xfId="0" applyFont="1" applyBorder="1" applyAlignment="1">
      <alignment horizontal="left" vertical="top" shrinkToFit="1"/>
    </xf>
    <xf numFmtId="0" fontId="5" fillId="0" borderId="49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right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1" fillId="0" borderId="0" xfId="0" applyNumberFormat="1" applyFont="1" applyAlignment="1">
      <alignment horizontal="left"/>
    </xf>
    <xf numFmtId="164" fontId="42" fillId="0" borderId="0" xfId="0" applyNumberFormat="1" applyFont="1" applyFill="1" applyBorder="1" applyAlignment="1"/>
    <xf numFmtId="4" fontId="43" fillId="0" borderId="0" xfId="0" applyNumberFormat="1" applyFont="1"/>
    <xf numFmtId="0" fontId="43" fillId="0" borderId="0" xfId="0" applyFont="1"/>
    <xf numFmtId="4" fontId="41" fillId="0" borderId="0" xfId="0" applyNumberFormat="1" applyFont="1" applyAlignment="1">
      <alignment horizontal="center"/>
    </xf>
    <xf numFmtId="0" fontId="44" fillId="0" borderId="0" xfId="0" applyFont="1" applyFill="1" applyBorder="1" applyAlignment="1">
      <alignment horizontal="left" vertical="center"/>
    </xf>
    <xf numFmtId="164" fontId="41" fillId="0" borderId="0" xfId="0" applyNumberFormat="1" applyFont="1" applyFill="1" applyBorder="1" applyAlignment="1"/>
    <xf numFmtId="4" fontId="45" fillId="0" borderId="0" xfId="0" applyNumberFormat="1" applyFont="1"/>
    <xf numFmtId="4" fontId="10" fillId="0" borderId="2" xfId="0" applyNumberFormat="1" applyFont="1" applyFill="1" applyBorder="1" applyAlignment="1">
      <alignment horizontal="right" vertical="top"/>
    </xf>
    <xf numFmtId="4" fontId="10" fillId="0" borderId="49" xfId="0" applyNumberFormat="1" applyFont="1" applyFill="1" applyBorder="1" applyAlignment="1">
      <alignment horizontal="right" vertical="top"/>
    </xf>
    <xf numFmtId="0" fontId="38" fillId="0" borderId="0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left" vertical="top" shrinkToFit="1"/>
    </xf>
    <xf numFmtId="49" fontId="38" fillId="2" borderId="0" xfId="0" applyNumberFormat="1" applyFont="1" applyFill="1" applyBorder="1" applyAlignment="1">
      <alignment horizontal="center" vertical="top"/>
    </xf>
    <xf numFmtId="4" fontId="46" fillId="0" borderId="0" xfId="0" applyNumberFormat="1" applyFont="1" applyFill="1" applyBorder="1" applyAlignment="1">
      <alignment horizontal="right" vertical="top"/>
    </xf>
    <xf numFmtId="4" fontId="38" fillId="2" borderId="0" xfId="0" applyNumberFormat="1" applyFont="1" applyFill="1" applyBorder="1" applyAlignment="1">
      <alignment horizontal="right" vertical="top"/>
    </xf>
    <xf numFmtId="4" fontId="46" fillId="2" borderId="0" xfId="0" applyNumberFormat="1" applyFont="1" applyFill="1" applyBorder="1" applyAlignment="1">
      <alignment horizontal="right" vertical="top"/>
    </xf>
    <xf numFmtId="4" fontId="39" fillId="2" borderId="0" xfId="0" applyNumberFormat="1" applyFont="1" applyFill="1" applyBorder="1" applyAlignment="1">
      <alignment horizontal="right" vertical="top"/>
    </xf>
    <xf numFmtId="0" fontId="10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50" xfId="0" applyFont="1" applyBorder="1"/>
    <xf numFmtId="0" fontId="5" fillId="0" borderId="49" xfId="0" applyFont="1" applyBorder="1"/>
    <xf numFmtId="4" fontId="4" fillId="0" borderId="2" xfId="0" applyNumberFormat="1" applyFont="1" applyBorder="1" applyAlignment="1">
      <alignment horizontal="right" vertical="top"/>
    </xf>
    <xf numFmtId="170" fontId="4" fillId="0" borderId="12" xfId="0" applyNumberFormat="1" applyFont="1" applyFill="1" applyBorder="1" applyAlignment="1">
      <alignment horizontal="right" vertical="top"/>
    </xf>
    <xf numFmtId="170" fontId="4" fillId="0" borderId="48" xfId="0" applyNumberFormat="1" applyFont="1" applyFill="1" applyBorder="1" applyAlignment="1">
      <alignment horizontal="right" vertical="top"/>
    </xf>
    <xf numFmtId="170" fontId="4" fillId="0" borderId="0" xfId="0" applyNumberFormat="1" applyFont="1" applyFill="1" applyBorder="1" applyAlignment="1">
      <alignment horizontal="right" vertical="top"/>
    </xf>
    <xf numFmtId="171" fontId="6" fillId="0" borderId="2" xfId="0" applyNumberFormat="1" applyFont="1" applyFill="1" applyBorder="1" applyAlignment="1">
      <alignment horizontal="right"/>
    </xf>
    <xf numFmtId="0" fontId="29" fillId="0" borderId="0" xfId="0" applyNumberFormat="1" applyFont="1" applyAlignment="1">
      <alignment horizontal="right"/>
    </xf>
    <xf numFmtId="0" fontId="29" fillId="0" borderId="18" xfId="0" applyNumberFormat="1" applyFont="1" applyBorder="1" applyAlignment="1">
      <alignment horizontal="right"/>
    </xf>
    <xf numFmtId="0" fontId="25" fillId="0" borderId="0" xfId="0" applyNumberFormat="1" applyFont="1" applyBorder="1" applyAlignment="1">
      <alignment horizontal="left" vertical="top" wrapText="1"/>
    </xf>
    <xf numFmtId="4" fontId="7" fillId="0" borderId="0" xfId="0" applyNumberFormat="1" applyFont="1" applyFill="1" applyAlignment="1"/>
    <xf numFmtId="0" fontId="15" fillId="0" borderId="0" xfId="0" applyFont="1" applyFill="1" applyAlignment="1">
      <alignment horizontal="center"/>
    </xf>
    <xf numFmtId="0" fontId="14" fillId="0" borderId="0" xfId="0" applyFont="1" applyFill="1"/>
    <xf numFmtId="4" fontId="4" fillId="0" borderId="3" xfId="0" applyNumberFormat="1" applyFont="1" applyBorder="1" applyAlignment="1">
      <alignment horizontal="right" vertical="top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37" fillId="0" borderId="1" xfId="0" applyFont="1" applyBorder="1"/>
    <xf numFmtId="0" fontId="14" fillId="0" borderId="0" xfId="0" applyFont="1" applyAlignment="1">
      <alignment horizontal="right"/>
    </xf>
    <xf numFmtId="17" fontId="14" fillId="0" borderId="0" xfId="0" applyNumberFormat="1" applyFont="1"/>
    <xf numFmtId="4" fontId="41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Fill="1" applyBorder="1"/>
    <xf numFmtId="0" fontId="0" fillId="0" borderId="29" xfId="0" applyFill="1" applyBorder="1"/>
    <xf numFmtId="0" fontId="3" fillId="2" borderId="6" xfId="0" applyFont="1" applyFill="1" applyBorder="1"/>
    <xf numFmtId="0" fontId="0" fillId="0" borderId="10" xfId="0" applyFill="1" applyBorder="1"/>
    <xf numFmtId="4" fontId="4" fillId="2" borderId="26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vertical="center"/>
    </xf>
    <xf numFmtId="4" fontId="3" fillId="2" borderId="26" xfId="0" applyNumberFormat="1" applyFont="1" applyFill="1" applyBorder="1" applyAlignment="1">
      <alignment vertical="center"/>
    </xf>
    <xf numFmtId="4" fontId="58" fillId="0" borderId="26" xfId="0" applyNumberFormat="1" applyFont="1" applyFill="1" applyBorder="1" applyAlignment="1">
      <alignment horizontal="right" vertical="center"/>
    </xf>
    <xf numFmtId="0" fontId="4" fillId="0" borderId="50" xfId="0" applyNumberFormat="1" applyFont="1" applyFill="1" applyBorder="1" applyAlignment="1">
      <alignment horizontal="left" vertical="top" wrapText="1"/>
    </xf>
    <xf numFmtId="49" fontId="4" fillId="0" borderId="50" xfId="0" applyNumberFormat="1" applyFont="1" applyFill="1" applyBorder="1" applyAlignment="1">
      <alignment horizontal="center" vertical="center"/>
    </xf>
    <xf numFmtId="4" fontId="4" fillId="2" borderId="50" xfId="0" applyNumberFormat="1" applyFont="1" applyFill="1" applyBorder="1" applyAlignment="1">
      <alignment horizontal="right" vertical="center"/>
    </xf>
    <xf numFmtId="4" fontId="6" fillId="2" borderId="50" xfId="0" applyNumberFormat="1" applyFont="1" applyFill="1" applyBorder="1" applyAlignment="1">
      <alignment horizontal="right" vertical="center"/>
    </xf>
    <xf numFmtId="0" fontId="4" fillId="0" borderId="49" xfId="0" applyNumberFormat="1" applyFont="1" applyFill="1" applyBorder="1" applyAlignment="1">
      <alignment horizontal="left" vertical="top" wrapText="1"/>
    </xf>
    <xf numFmtId="0" fontId="3" fillId="0" borderId="49" xfId="0" applyFont="1" applyBorder="1" applyAlignment="1">
      <alignment horizontal="center"/>
    </xf>
    <xf numFmtId="4" fontId="4" fillId="2" borderId="49" xfId="0" applyNumberFormat="1" applyFont="1" applyFill="1" applyBorder="1" applyAlignment="1">
      <alignment horizontal="right" vertical="center"/>
    </xf>
    <xf numFmtId="4" fontId="6" fillId="2" borderId="49" xfId="0" applyNumberFormat="1" applyFont="1" applyFill="1" applyBorder="1" applyAlignment="1">
      <alignment horizontal="right" vertical="center"/>
    </xf>
    <xf numFmtId="0" fontId="2" fillId="0" borderId="13" xfId="0" applyNumberFormat="1" applyFont="1" applyFill="1" applyBorder="1" applyAlignment="1">
      <alignment horizontal="left" vertical="top" wrapText="1"/>
    </xf>
    <xf numFmtId="49" fontId="4" fillId="0" borderId="13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left" vertical="center"/>
    </xf>
    <xf numFmtId="0" fontId="2" fillId="2" borderId="13" xfId="0" applyNumberFormat="1" applyFont="1" applyFill="1" applyBorder="1" applyAlignment="1">
      <alignment horizontal="left" vertical="top" wrapText="1"/>
    </xf>
    <xf numFmtId="4" fontId="9" fillId="2" borderId="13" xfId="0" applyNumberFormat="1" applyFont="1" applyFill="1" applyBorder="1" applyAlignment="1"/>
    <xf numFmtId="4" fontId="0" fillId="2" borderId="13" xfId="0" applyNumberFormat="1" applyFill="1" applyBorder="1"/>
    <xf numFmtId="4" fontId="0" fillId="2" borderId="9" xfId="0" applyNumberFormat="1" applyFill="1" applyBorder="1"/>
    <xf numFmtId="0" fontId="3" fillId="3" borderId="1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4" fontId="3" fillId="3" borderId="16" xfId="0" applyNumberFormat="1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left"/>
    </xf>
    <xf numFmtId="4" fontId="0" fillId="0" borderId="0" xfId="0" applyNumberFormat="1" applyAlignment="1">
      <alignment horizontal="center"/>
    </xf>
    <xf numFmtId="49" fontId="4" fillId="0" borderId="0" xfId="0" applyNumberFormat="1" applyFont="1" applyFill="1" applyBorder="1" applyAlignment="1">
      <alignment horizontal="center" vertical="top"/>
    </xf>
    <xf numFmtId="4" fontId="0" fillId="0" borderId="0" xfId="0" applyNumberFormat="1" applyFill="1" applyBorder="1"/>
    <xf numFmtId="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right" vertical="center"/>
    </xf>
    <xf numFmtId="4" fontId="10" fillId="2" borderId="0" xfId="0" applyNumberFormat="1" applyFont="1" applyFill="1" applyBorder="1" applyAlignment="1">
      <alignment horizontal="right" vertical="center"/>
    </xf>
    <xf numFmtId="4" fontId="10" fillId="2" borderId="50" xfId="0" applyNumberFormat="1" applyFont="1" applyFill="1" applyBorder="1" applyAlignment="1">
      <alignment horizontal="right" vertical="center"/>
    </xf>
    <xf numFmtId="4" fontId="10" fillId="2" borderId="13" xfId="0" applyNumberFormat="1" applyFont="1" applyFill="1" applyBorder="1" applyAlignment="1">
      <alignment horizontal="right" vertical="center"/>
    </xf>
    <xf numFmtId="4" fontId="10" fillId="2" borderId="49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49" fontId="4" fillId="0" borderId="46" xfId="0" applyNumberFormat="1" applyFont="1" applyBorder="1" applyAlignment="1">
      <alignment horizontal="center" vertical="top" shrinkToFit="1"/>
    </xf>
    <xf numFmtId="4" fontId="10" fillId="2" borderId="13" xfId="0" applyNumberFormat="1" applyFont="1" applyFill="1" applyBorder="1" applyAlignment="1">
      <alignment horizontal="right" vertical="top"/>
    </xf>
    <xf numFmtId="4" fontId="10" fillId="2" borderId="50" xfId="0" applyNumberFormat="1" applyFont="1" applyFill="1" applyBorder="1" applyAlignment="1">
      <alignment horizontal="right" vertical="top"/>
    </xf>
    <xf numFmtId="4" fontId="10" fillId="2" borderId="49" xfId="0" applyNumberFormat="1" applyFont="1" applyFill="1" applyBorder="1" applyAlignment="1">
      <alignment horizontal="right" vertical="top"/>
    </xf>
    <xf numFmtId="49" fontId="34" fillId="0" borderId="8" xfId="0" applyNumberFormat="1" applyFont="1" applyFill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top" shrinkToFit="1"/>
    </xf>
    <xf numFmtId="164" fontId="6" fillId="2" borderId="2" xfId="0" applyNumberFormat="1" applyFont="1" applyFill="1" applyBorder="1" applyAlignment="1">
      <alignment horizontal="right" vertical="center" shrinkToFit="1"/>
    </xf>
    <xf numFmtId="4" fontId="10" fillId="2" borderId="2" xfId="0" applyNumberFormat="1" applyFont="1" applyFill="1" applyBorder="1" applyAlignment="1">
      <alignment horizontal="right" vertical="top"/>
    </xf>
    <xf numFmtId="164" fontId="6" fillId="0" borderId="2" xfId="0" applyNumberFormat="1" applyFont="1" applyFill="1" applyBorder="1" applyAlignment="1">
      <alignment horizontal="right" vertical="center" shrinkToFit="1"/>
    </xf>
    <xf numFmtId="164" fontId="2" fillId="0" borderId="0" xfId="0" applyNumberFormat="1" applyFont="1" applyFill="1" applyBorder="1" applyAlignment="1">
      <alignment vertical="top" shrinkToFit="1"/>
    </xf>
    <xf numFmtId="49" fontId="4" fillId="2" borderId="9" xfId="0" applyNumberFormat="1" applyFont="1" applyFill="1" applyBorder="1" applyAlignment="1">
      <alignment horizontal="center" vertical="top"/>
    </xf>
    <xf numFmtId="0" fontId="38" fillId="0" borderId="13" xfId="0" applyFont="1" applyFill="1" applyBorder="1" applyAlignment="1">
      <alignment horizontal="left" vertical="center"/>
    </xf>
    <xf numFmtId="0" fontId="38" fillId="0" borderId="13" xfId="0" applyFont="1" applyBorder="1" applyAlignment="1">
      <alignment horizontal="left" vertical="top" shrinkToFit="1"/>
    </xf>
    <xf numFmtId="49" fontId="38" fillId="2" borderId="13" xfId="0" applyNumberFormat="1" applyFont="1" applyFill="1" applyBorder="1" applyAlignment="1">
      <alignment horizontal="center" vertical="top"/>
    </xf>
    <xf numFmtId="4" fontId="46" fillId="0" borderId="13" xfId="0" applyNumberFormat="1" applyFont="1" applyFill="1" applyBorder="1" applyAlignment="1">
      <alignment horizontal="right" vertical="top"/>
    </xf>
    <xf numFmtId="4" fontId="38" fillId="2" borderId="13" xfId="0" applyNumberFormat="1" applyFont="1" applyFill="1" applyBorder="1" applyAlignment="1">
      <alignment horizontal="right" vertical="top"/>
    </xf>
    <xf numFmtId="4" fontId="46" fillId="2" borderId="13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shrinkToFit="1"/>
    </xf>
    <xf numFmtId="49" fontId="4" fillId="0" borderId="2" xfId="0" applyNumberFormat="1" applyFont="1" applyFill="1" applyBorder="1" applyAlignment="1">
      <alignment horizontal="center" vertical="top"/>
    </xf>
    <xf numFmtId="4" fontId="6" fillId="0" borderId="2" xfId="0" applyNumberFormat="1" applyFont="1" applyFill="1" applyBorder="1" applyAlignment="1">
      <alignment horizontal="right" vertical="top"/>
    </xf>
    <xf numFmtId="49" fontId="33" fillId="0" borderId="57" xfId="0" applyNumberFormat="1" applyFont="1" applyBorder="1" applyAlignment="1">
      <alignment horizontal="center" vertical="top"/>
    </xf>
    <xf numFmtId="4" fontId="10" fillId="0" borderId="2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/>
    <xf numFmtId="4" fontId="6" fillId="0" borderId="0" xfId="0" applyNumberFormat="1" applyFont="1" applyFill="1" applyBorder="1" applyAlignment="1">
      <alignment horizontal="right" vertical="top"/>
    </xf>
    <xf numFmtId="49" fontId="4" fillId="0" borderId="26" xfId="0" applyNumberFormat="1" applyFont="1" applyBorder="1" applyAlignment="1">
      <alignment horizontal="center" vertical="top" shrinkToFit="1"/>
    </xf>
    <xf numFmtId="164" fontId="6" fillId="2" borderId="3" xfId="0" applyNumberFormat="1" applyFont="1" applyFill="1" applyBorder="1" applyAlignment="1">
      <alignment horizontal="right" vertical="center" shrinkToFit="1"/>
    </xf>
    <xf numFmtId="164" fontId="6" fillId="0" borderId="0" xfId="0" applyNumberFormat="1" applyFont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/>
    <xf numFmtId="0" fontId="5" fillId="3" borderId="15" xfId="0" applyFont="1" applyFill="1" applyBorder="1" applyAlignment="1">
      <alignment horizontal="center" vertical="center"/>
    </xf>
    <xf numFmtId="4" fontId="5" fillId="3" borderId="16" xfId="0" applyNumberFormat="1" applyFont="1" applyFill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 wrapText="1"/>
    </xf>
    <xf numFmtId="4" fontId="33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top"/>
    </xf>
    <xf numFmtId="165" fontId="8" fillId="0" borderId="0" xfId="0" applyNumberFormat="1" applyFont="1" applyFill="1" applyBorder="1" applyAlignment="1">
      <alignment horizontal="right" vertical="top"/>
    </xf>
    <xf numFmtId="0" fontId="47" fillId="0" borderId="0" xfId="0" applyNumberFormat="1" applyFont="1" applyFill="1" applyBorder="1" applyAlignment="1">
      <alignment horizontal="right" vertical="top" wrapText="1"/>
    </xf>
    <xf numFmtId="0" fontId="1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7" fillId="0" borderId="3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/>
    </xf>
    <xf numFmtId="0" fontId="8" fillId="0" borderId="0" xfId="0" applyFont="1" applyFill="1" applyBorder="1"/>
    <xf numFmtId="0" fontId="5" fillId="0" borderId="5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10" xfId="0" applyFont="1" applyBorder="1"/>
    <xf numFmtId="0" fontId="20" fillId="0" borderId="58" xfId="0" applyFont="1" applyBorder="1" applyAlignment="1">
      <alignment horizontal="centerContinuous" vertical="center"/>
    </xf>
    <xf numFmtId="168" fontId="0" fillId="0" borderId="10" xfId="0" applyNumberFormat="1" applyFill="1" applyBorder="1"/>
    <xf numFmtId="0" fontId="0" fillId="0" borderId="8" xfId="0" applyFill="1" applyBorder="1"/>
    <xf numFmtId="0" fontId="0" fillId="0" borderId="3" xfId="0" applyNumberFormat="1" applyBorder="1" applyAlignment="1">
      <alignment horizontal="right"/>
    </xf>
    <xf numFmtId="0" fontId="3" fillId="0" borderId="13" xfId="0" applyFont="1" applyBorder="1"/>
    <xf numFmtId="0" fontId="0" fillId="0" borderId="58" xfId="0" applyBorder="1" applyAlignment="1">
      <alignment horizontal="centerContinuous" vertical="center"/>
    </xf>
    <xf numFmtId="0" fontId="0" fillId="0" borderId="59" xfId="0" applyBorder="1" applyAlignment="1">
      <alignment horizontal="centerContinuous" vertical="center"/>
    </xf>
    <xf numFmtId="0" fontId="0" fillId="0" borderId="61" xfId="0" applyNumberFormat="1" applyBorder="1" applyAlignment="1">
      <alignment horizontal="right"/>
    </xf>
    <xf numFmtId="0" fontId="4" fillId="0" borderId="5" xfId="0" applyNumberFormat="1" applyFont="1" applyFill="1" applyBorder="1" applyAlignment="1">
      <alignment horizontal="left" vertical="top" wrapText="1"/>
    </xf>
    <xf numFmtId="49" fontId="4" fillId="0" borderId="49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right" vertical="center"/>
    </xf>
    <xf numFmtId="4" fontId="6" fillId="0" borderId="13" xfId="0" applyNumberFormat="1" applyFont="1" applyFill="1" applyBorder="1" applyAlignment="1">
      <alignment horizontal="right" vertical="center"/>
    </xf>
    <xf numFmtId="4" fontId="4" fillId="0" borderId="9" xfId="0" applyNumberFormat="1" applyFont="1" applyFill="1" applyBorder="1" applyAlignment="1">
      <alignment horizontal="right" vertical="center"/>
    </xf>
    <xf numFmtId="172" fontId="8" fillId="0" borderId="0" xfId="0" applyNumberFormat="1" applyFont="1" applyFill="1" applyBorder="1" applyAlignment="1">
      <alignment horizontal="right" vertical="top"/>
    </xf>
    <xf numFmtId="172" fontId="60" fillId="0" borderId="0" xfId="0" applyNumberFormat="1" applyFont="1" applyFill="1" applyBorder="1" applyAlignment="1">
      <alignment horizontal="right" vertical="top"/>
    </xf>
    <xf numFmtId="172" fontId="61" fillId="0" borderId="2" xfId="0" applyNumberFormat="1" applyFont="1" applyFill="1" applyBorder="1"/>
    <xf numFmtId="172" fontId="50" fillId="0" borderId="0" xfId="0" applyNumberFormat="1" applyFont="1" applyFill="1"/>
    <xf numFmtId="172" fontId="51" fillId="0" borderId="0" xfId="0" applyNumberFormat="1" applyFont="1" applyFill="1"/>
    <xf numFmtId="172" fontId="26" fillId="0" borderId="0" xfId="0" applyNumberFormat="1" applyFont="1" applyFill="1" applyAlignment="1"/>
    <xf numFmtId="172" fontId="26" fillId="0" borderId="0" xfId="0" applyNumberFormat="1" applyFont="1"/>
    <xf numFmtId="172" fontId="26" fillId="0" borderId="0" xfId="0" applyNumberFormat="1" applyFont="1" applyFill="1" applyBorder="1" applyAlignment="1"/>
    <xf numFmtId="172" fontId="52" fillId="0" borderId="0" xfId="0" applyNumberFormat="1" applyFont="1" applyBorder="1"/>
    <xf numFmtId="172" fontId="52" fillId="2" borderId="10" xfId="0" applyNumberFormat="1" applyFont="1" applyFill="1" applyBorder="1" applyAlignment="1"/>
    <xf numFmtId="168" fontId="0" fillId="0" borderId="0" xfId="0" applyNumberFormat="1" applyFill="1" applyBorder="1"/>
    <xf numFmtId="3" fontId="22" fillId="0" borderId="4" xfId="0" applyNumberFormat="1" applyFont="1" applyFill="1" applyBorder="1"/>
    <xf numFmtId="3" fontId="12" fillId="0" borderId="4" xfId="0" applyNumberFormat="1" applyFont="1" applyFill="1" applyBorder="1"/>
    <xf numFmtId="172" fontId="52" fillId="2" borderId="2" xfId="0" applyNumberFormat="1" applyFont="1" applyFill="1" applyBorder="1" applyAlignment="1"/>
    <xf numFmtId="172" fontId="52" fillId="0" borderId="2" xfId="0" applyNumberFormat="1" applyFont="1" applyFill="1" applyBorder="1"/>
    <xf numFmtId="172" fontId="52" fillId="0" borderId="50" xfId="0" applyNumberFormat="1" applyFont="1" applyFill="1" applyBorder="1"/>
    <xf numFmtId="0" fontId="63" fillId="0" borderId="2" xfId="0" applyFont="1" applyFill="1" applyBorder="1" applyAlignment="1">
      <alignment horizontal="left" vertical="center"/>
    </xf>
    <xf numFmtId="0" fontId="63" fillId="0" borderId="2" xfId="0" applyNumberFormat="1" applyFont="1" applyFill="1" applyBorder="1" applyAlignment="1">
      <alignment horizontal="left" vertical="center" wrapText="1"/>
    </xf>
    <xf numFmtId="49" fontId="63" fillId="0" borderId="2" xfId="0" applyNumberFormat="1" applyFont="1" applyFill="1" applyBorder="1" applyAlignment="1">
      <alignment horizontal="left" vertical="center" shrinkToFit="1"/>
    </xf>
    <xf numFmtId="0" fontId="63" fillId="0" borderId="2" xfId="0" applyNumberFormat="1" applyFont="1" applyFill="1" applyBorder="1" applyAlignment="1">
      <alignment horizontal="left" vertical="top" wrapText="1"/>
    </xf>
    <xf numFmtId="0" fontId="63" fillId="0" borderId="5" xfId="0" applyFont="1" applyFill="1" applyBorder="1" applyAlignment="1">
      <alignment horizontal="left" vertical="center"/>
    </xf>
    <xf numFmtId="0" fontId="63" fillId="0" borderId="2" xfId="0" applyFont="1" applyBorder="1" applyAlignment="1">
      <alignment horizontal="left" vertical="top" shrinkToFit="1"/>
    </xf>
    <xf numFmtId="49" fontId="5" fillId="2" borderId="2" xfId="0" applyNumberFormat="1" applyFont="1" applyFill="1" applyBorder="1" applyAlignment="1">
      <alignment horizontal="center" vertical="top"/>
    </xf>
    <xf numFmtId="4" fontId="5" fillId="2" borderId="2" xfId="0" applyNumberFormat="1" applyFont="1" applyFill="1" applyBorder="1" applyAlignment="1">
      <alignment horizontal="right" vertical="top"/>
    </xf>
    <xf numFmtId="49" fontId="5" fillId="2" borderId="9" xfId="0" applyNumberFormat="1" applyFont="1" applyFill="1" applyBorder="1" applyAlignment="1">
      <alignment horizontal="center" vertical="top"/>
    </xf>
    <xf numFmtId="49" fontId="5" fillId="2" borderId="50" xfId="0" applyNumberFormat="1" applyFont="1" applyFill="1" applyBorder="1" applyAlignment="1">
      <alignment horizontal="center" vertical="top"/>
    </xf>
    <xf numFmtId="4" fontId="10" fillId="0" borderId="50" xfId="0" applyNumberFormat="1" applyFont="1" applyFill="1" applyBorder="1" applyAlignment="1">
      <alignment horizontal="right" vertical="top"/>
    </xf>
    <xf numFmtId="4" fontId="5" fillId="2" borderId="50" xfId="0" applyNumberFormat="1" applyFont="1" applyFill="1" applyBorder="1" applyAlignment="1">
      <alignment horizontal="right" vertical="top"/>
    </xf>
    <xf numFmtId="0" fontId="64" fillId="0" borderId="5" xfId="0" applyFont="1" applyFill="1" applyBorder="1" applyAlignment="1">
      <alignment horizontal="left" vertical="center"/>
    </xf>
    <xf numFmtId="0" fontId="64" fillId="0" borderId="2" xfId="0" applyFont="1" applyBorder="1" applyAlignment="1">
      <alignment horizontal="left" vertical="top" shrinkToFit="1"/>
    </xf>
    <xf numFmtId="0" fontId="64" fillId="0" borderId="49" xfId="0" applyFont="1" applyBorder="1" applyAlignment="1">
      <alignment horizontal="left" vertical="top" shrinkToFit="1"/>
    </xf>
    <xf numFmtId="0" fontId="64" fillId="0" borderId="6" xfId="0" applyFont="1" applyFill="1" applyBorder="1" applyAlignment="1">
      <alignment horizontal="left" vertical="center"/>
    </xf>
    <xf numFmtId="0" fontId="64" fillId="0" borderId="50" xfId="0" applyFont="1" applyBorder="1" applyAlignment="1">
      <alignment horizontal="left" vertical="top" shrinkToFit="1"/>
    </xf>
    <xf numFmtId="0" fontId="64" fillId="0" borderId="2" xfId="0" applyNumberFormat="1" applyFont="1" applyBorder="1" applyAlignment="1">
      <alignment horizontal="left" vertical="top" wrapText="1"/>
    </xf>
    <xf numFmtId="172" fontId="47" fillId="0" borderId="0" xfId="0" applyNumberFormat="1" applyFont="1" applyFill="1" applyBorder="1" applyAlignment="1">
      <alignment horizontal="right" vertical="top"/>
    </xf>
    <xf numFmtId="165" fontId="4" fillId="6" borderId="2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horizontal="right" vertical="center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5" fillId="3" borderId="17" xfId="0" applyFont="1" applyFill="1" applyBorder="1" applyAlignment="1" applyProtection="1">
      <alignment horizontal="center" vertical="center"/>
    </xf>
    <xf numFmtId="4" fontId="0" fillId="0" borderId="0" xfId="0" applyNumberFormat="1" applyFill="1" applyAlignment="1" applyProtection="1">
      <alignment vertical="center"/>
    </xf>
    <xf numFmtId="165" fontId="4" fillId="0" borderId="13" xfId="0" applyNumberFormat="1" applyFont="1" applyFill="1" applyBorder="1" applyAlignment="1" applyProtection="1">
      <alignment horizontal="right" vertical="center"/>
    </xf>
    <xf numFmtId="165" fontId="4" fillId="6" borderId="49" xfId="0" applyNumberFormat="1" applyFont="1" applyFill="1" applyBorder="1" applyAlignment="1" applyProtection="1">
      <alignment horizontal="right" vertical="center"/>
    </xf>
    <xf numFmtId="165" fontId="4" fillId="6" borderId="50" xfId="0" applyNumberFormat="1" applyFont="1" applyFill="1" applyBorder="1" applyAlignment="1" applyProtection="1">
      <alignment horizontal="right" vertical="center"/>
    </xf>
    <xf numFmtId="4" fontId="0" fillId="0" borderId="0" xfId="0" applyNumberFormat="1" applyFill="1" applyProtection="1"/>
    <xf numFmtId="4" fontId="41" fillId="0" borderId="0" xfId="0" applyNumberFormat="1" applyFont="1" applyFill="1" applyAlignment="1" applyProtection="1">
      <alignment horizontal="center"/>
    </xf>
    <xf numFmtId="4" fontId="7" fillId="0" borderId="0" xfId="0" applyNumberFormat="1" applyFont="1" applyFill="1" applyAlignment="1" applyProtection="1">
      <alignment horizontal="center"/>
    </xf>
    <xf numFmtId="165" fontId="4" fillId="6" borderId="2" xfId="0" applyNumberFormat="1" applyFont="1" applyFill="1" applyBorder="1" applyAlignment="1" applyProtection="1">
      <alignment horizontal="right" vertical="top"/>
    </xf>
    <xf numFmtId="165" fontId="4" fillId="6" borderId="50" xfId="0" applyNumberFormat="1" applyFont="1" applyFill="1" applyBorder="1" applyAlignment="1" applyProtection="1">
      <alignment horizontal="right" vertical="top"/>
    </xf>
    <xf numFmtId="4" fontId="0" fillId="0" borderId="13" xfId="0" applyNumberFormat="1" applyFill="1" applyBorder="1" applyProtection="1"/>
    <xf numFmtId="165" fontId="4" fillId="6" borderId="49" xfId="0" applyNumberFormat="1" applyFont="1" applyFill="1" applyBorder="1" applyAlignment="1" applyProtection="1">
      <alignment horizontal="right" vertical="top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4" fillId="6" borderId="2" xfId="0" applyNumberFormat="1" applyFont="1" applyFill="1" applyBorder="1" applyAlignment="1" applyProtection="1">
      <alignment horizontal="right" vertical="top" shrinkToFit="1"/>
    </xf>
    <xf numFmtId="165" fontId="4" fillId="6" borderId="2" xfId="0" applyNumberFormat="1" applyFont="1" applyFill="1" applyBorder="1" applyAlignment="1" applyProtection="1">
      <alignment horizontal="right" vertical="center" shrinkToFit="1"/>
    </xf>
    <xf numFmtId="165" fontId="4" fillId="0" borderId="0" xfId="0" applyNumberFormat="1" applyFont="1" applyFill="1" applyBorder="1" applyAlignment="1" applyProtection="1">
      <alignment horizontal="right" vertical="center" shrinkToFit="1"/>
    </xf>
    <xf numFmtId="0" fontId="3" fillId="3" borderId="17" xfId="0" applyFont="1" applyFill="1" applyBorder="1" applyAlignment="1" applyProtection="1">
      <alignment horizontal="center" vertical="center"/>
    </xf>
    <xf numFmtId="165" fontId="34" fillId="0" borderId="0" xfId="0" applyNumberFormat="1" applyFont="1" applyFill="1" applyBorder="1" applyAlignment="1" applyProtection="1">
      <alignment horizontal="left" vertical="top" shrinkToFit="1"/>
    </xf>
    <xf numFmtId="165" fontId="4" fillId="0" borderId="0" xfId="0" applyNumberFormat="1" applyFont="1" applyFill="1" applyBorder="1" applyAlignment="1" applyProtection="1">
      <alignment horizontal="right" vertical="top" shrinkToFit="1"/>
    </xf>
    <xf numFmtId="4" fontId="4" fillId="6" borderId="2" xfId="0" applyNumberFormat="1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165" fontId="5" fillId="6" borderId="2" xfId="0" applyNumberFormat="1" applyFont="1" applyFill="1" applyBorder="1" applyAlignment="1" applyProtection="1">
      <alignment horizontal="right" vertical="top"/>
    </xf>
    <xf numFmtId="165" fontId="4" fillId="0" borderId="0" xfId="0" applyNumberFormat="1" applyFont="1" applyFill="1" applyBorder="1" applyAlignment="1" applyProtection="1">
      <alignment horizontal="right" vertical="top"/>
    </xf>
    <xf numFmtId="165" fontId="38" fillId="0" borderId="0" xfId="0" applyNumberFormat="1" applyFont="1" applyFill="1" applyBorder="1" applyAlignment="1" applyProtection="1">
      <alignment horizontal="right" vertical="top"/>
    </xf>
    <xf numFmtId="165" fontId="5" fillId="6" borderId="50" xfId="0" applyNumberFormat="1" applyFont="1" applyFill="1" applyBorder="1" applyAlignment="1" applyProtection="1">
      <alignment horizontal="right" vertical="top"/>
    </xf>
    <xf numFmtId="165" fontId="38" fillId="0" borderId="13" xfId="0" applyNumberFormat="1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horizontal="right" vertical="top"/>
    </xf>
    <xf numFmtId="0" fontId="0" fillId="0" borderId="0" xfId="0" applyProtection="1"/>
    <xf numFmtId="4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Protection="1"/>
    <xf numFmtId="3" fontId="22" fillId="0" borderId="34" xfId="0" applyNumberFormat="1" applyFont="1" applyBorder="1" applyProtection="1">
      <protection locked="0"/>
    </xf>
    <xf numFmtId="0" fontId="12" fillId="0" borderId="56" xfId="0" applyFont="1" applyBorder="1"/>
    <xf numFmtId="0" fontId="7" fillId="0" borderId="44" xfId="0" applyFont="1" applyBorder="1"/>
    <xf numFmtId="0" fontId="5" fillId="6" borderId="25" xfId="0" applyFont="1" applyFill="1" applyBorder="1" applyAlignment="1" applyProtection="1">
      <alignment horizontal="center"/>
      <protection locked="0"/>
    </xf>
    <xf numFmtId="0" fontId="5" fillId="6" borderId="27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5" fillId="0" borderId="0" xfId="0" applyFont="1"/>
    <xf numFmtId="0" fontId="56" fillId="0" borderId="0" xfId="0" applyFont="1"/>
    <xf numFmtId="0" fontId="66" fillId="0" borderId="0" xfId="0" applyFont="1"/>
    <xf numFmtId="0" fontId="56" fillId="0" borderId="0" xfId="0" applyFont="1" applyAlignment="1"/>
    <xf numFmtId="0" fontId="14" fillId="0" borderId="0" xfId="0" applyFont="1"/>
    <xf numFmtId="0" fontId="56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59" fillId="0" borderId="0" xfId="0" applyFont="1"/>
    <xf numFmtId="0" fontId="7" fillId="6" borderId="2" xfId="0" applyFont="1" applyFill="1" applyBorder="1" applyAlignment="1">
      <alignment horizontal="center"/>
    </xf>
    <xf numFmtId="0" fontId="5" fillId="6" borderId="7" xfId="0" applyFont="1" applyFill="1" applyBorder="1" applyAlignment="1" applyProtection="1">
      <alignment horizontal="center"/>
      <protection locked="0"/>
    </xf>
    <xf numFmtId="0" fontId="5" fillId="6" borderId="46" xfId="0" applyFont="1" applyFill="1" applyBorder="1" applyAlignment="1" applyProtection="1">
      <alignment horizontal="center"/>
      <protection locked="0"/>
    </xf>
    <xf numFmtId="0" fontId="5" fillId="6" borderId="6" xfId="0" applyFont="1" applyFill="1" applyBorder="1" applyAlignment="1" applyProtection="1">
      <alignment horizontal="center"/>
      <protection locked="0"/>
    </xf>
    <xf numFmtId="0" fontId="5" fillId="6" borderId="11" xfId="0" applyFont="1" applyFill="1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/>
      <protection locked="0"/>
    </xf>
    <xf numFmtId="0" fontId="5" fillId="6" borderId="26" xfId="0" applyFont="1" applyFill="1" applyBorder="1" applyAlignment="1" applyProtection="1">
      <alignment horizontal="center"/>
      <protection locked="0"/>
    </xf>
    <xf numFmtId="0" fontId="5" fillId="6" borderId="6" xfId="0" applyFont="1" applyFill="1" applyBorder="1" applyAlignment="1" applyProtection="1">
      <protection locked="0"/>
    </xf>
    <xf numFmtId="0" fontId="5" fillId="6" borderId="11" xfId="0" applyFont="1" applyFill="1" applyBorder="1" applyAlignment="1" applyProtection="1">
      <protection locked="0"/>
    </xf>
    <xf numFmtId="0" fontId="5" fillId="6" borderId="3" xfId="0" applyFont="1" applyFill="1" applyBorder="1" applyAlignment="1" applyProtection="1">
      <protection locked="0"/>
    </xf>
    <xf numFmtId="0" fontId="5" fillId="6" borderId="26" xfId="0" applyFont="1" applyFill="1" applyBorder="1" applyAlignment="1" applyProtection="1">
      <protection locked="0"/>
    </xf>
    <xf numFmtId="0" fontId="0" fillId="6" borderId="7" xfId="0" applyFill="1" applyBorder="1"/>
    <xf numFmtId="0" fontId="0" fillId="6" borderId="46" xfId="0" applyFill="1" applyBorder="1"/>
    <xf numFmtId="0" fontId="7" fillId="6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3" fillId="0" borderId="30" xfId="0" applyFont="1" applyBorder="1" applyAlignment="1"/>
    <xf numFmtId="0" fontId="0" fillId="0" borderId="13" xfId="0" applyBorder="1" applyAlignment="1"/>
    <xf numFmtId="0" fontId="0" fillId="0" borderId="9" xfId="0" applyBorder="1" applyAlignment="1"/>
    <xf numFmtId="0" fontId="3" fillId="0" borderId="45" xfId="0" applyFont="1" applyBorder="1" applyAlignment="1">
      <alignment horizontal="center" vertical="center" textRotation="90"/>
    </xf>
    <xf numFmtId="0" fontId="0" fillId="0" borderId="33" xfId="0" applyBorder="1" applyAlignment="1">
      <alignment horizontal="center" vertical="center" textRotation="90"/>
    </xf>
    <xf numFmtId="0" fontId="0" fillId="0" borderId="38" xfId="0" applyBorder="1" applyAlignment="1">
      <alignment horizontal="center" vertical="center" textRotation="90"/>
    </xf>
    <xf numFmtId="0" fontId="0" fillId="0" borderId="30" xfId="0" applyBorder="1" applyAlignment="1"/>
    <xf numFmtId="0" fontId="3" fillId="0" borderId="40" xfId="0" applyFont="1" applyBorder="1" applyAlignment="1"/>
    <xf numFmtId="0" fontId="0" fillId="0" borderId="42" xfId="0" applyBorder="1" applyAlignment="1"/>
    <xf numFmtId="0" fontId="17" fillId="2" borderId="3" xfId="0" applyFont="1" applyFill="1" applyBorder="1" applyAlignment="1"/>
    <xf numFmtId="0" fontId="0" fillId="0" borderId="0" xfId="0" applyBorder="1" applyAlignment="1"/>
    <xf numFmtId="0" fontId="0" fillId="0" borderId="26" xfId="0" applyBorder="1" applyAlignment="1"/>
    <xf numFmtId="0" fontId="18" fillId="0" borderId="7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7" fillId="3" borderId="32" xfId="0" applyFont="1" applyFill="1" applyBorder="1" applyAlignment="1">
      <alignment horizontal="center"/>
    </xf>
    <xf numFmtId="0" fontId="18" fillId="6" borderId="20" xfId="0" applyFont="1" applyFill="1" applyBorder="1" applyAlignment="1" applyProtection="1">
      <alignment horizontal="left"/>
      <protection locked="0"/>
    </xf>
    <xf numFmtId="0" fontId="18" fillId="6" borderId="24" xfId="0" applyFont="1" applyFill="1" applyBorder="1" applyAlignment="1" applyProtection="1">
      <alignment horizontal="left"/>
      <protection locked="0"/>
    </xf>
    <xf numFmtId="0" fontId="18" fillId="6" borderId="25" xfId="0" applyFont="1" applyFill="1" applyBorder="1" applyAlignment="1" applyProtection="1">
      <alignment horizontal="center"/>
      <protection locked="0"/>
    </xf>
    <xf numFmtId="0" fontId="18" fillId="6" borderId="27" xfId="0" applyFont="1" applyFill="1" applyBorder="1" applyAlignment="1" applyProtection="1">
      <alignment horizontal="center"/>
      <protection locked="0"/>
    </xf>
    <xf numFmtId="3" fontId="5" fillId="0" borderId="6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3" fontId="5" fillId="0" borderId="6" xfId="0" applyNumberFormat="1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3" fontId="5" fillId="6" borderId="20" xfId="0" applyNumberFormat="1" applyFont="1" applyFill="1" applyBorder="1" applyAlignment="1" applyProtection="1">
      <alignment horizontal="center"/>
      <protection locked="0"/>
    </xf>
    <xf numFmtId="0" fontId="5" fillId="6" borderId="24" xfId="0" applyFont="1" applyFill="1" applyBorder="1" applyAlignment="1" applyProtection="1">
      <alignment horizontal="center"/>
      <protection locked="0"/>
    </xf>
    <xf numFmtId="3" fontId="5" fillId="6" borderId="28" xfId="0" applyNumberFormat="1" applyFont="1" applyFill="1" applyBorder="1" applyAlignment="1" applyProtection="1">
      <alignment horizontal="left"/>
      <protection locked="0"/>
    </xf>
    <xf numFmtId="0" fontId="5" fillId="6" borderId="29" xfId="0" applyFont="1" applyFill="1" applyBorder="1" applyAlignment="1" applyProtection="1">
      <alignment horizontal="left"/>
      <protection locked="0"/>
    </xf>
    <xf numFmtId="0" fontId="0" fillId="0" borderId="6" xfId="0" applyBorder="1" applyAlignment="1"/>
    <xf numFmtId="0" fontId="0" fillId="0" borderId="29" xfId="0" applyBorder="1" applyAlignment="1"/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18" fillId="6" borderId="54" xfId="0" applyFont="1" applyFill="1" applyBorder="1" applyAlignment="1" applyProtection="1">
      <alignment horizontal="center"/>
      <protection locked="0"/>
    </xf>
    <xf numFmtId="0" fontId="18" fillId="6" borderId="55" xfId="0" applyFont="1" applyFill="1" applyBorder="1" applyAlignment="1" applyProtection="1">
      <alignment horizontal="center"/>
      <protection locked="0"/>
    </xf>
    <xf numFmtId="3" fontId="5" fillId="6" borderId="40" xfId="0" applyNumberFormat="1" applyFont="1" applyFill="1" applyBorder="1" applyAlignment="1" applyProtection="1">
      <alignment horizontal="left"/>
      <protection locked="0"/>
    </xf>
    <xf numFmtId="0" fontId="5" fillId="6" borderId="60" xfId="0" applyFont="1" applyFill="1" applyBorder="1" applyAlignment="1" applyProtection="1">
      <alignment horizontal="left"/>
      <protection locked="0"/>
    </xf>
    <xf numFmtId="0" fontId="5" fillId="6" borderId="20" xfId="0" applyFont="1" applyFill="1" applyBorder="1" applyAlignment="1" applyProtection="1">
      <alignment horizontal="center"/>
      <protection locked="0"/>
    </xf>
    <xf numFmtId="0" fontId="5" fillId="6" borderId="54" xfId="0" applyFont="1" applyFill="1" applyBorder="1" applyAlignment="1" applyProtection="1">
      <alignment horizontal="center"/>
      <protection locked="0"/>
    </xf>
    <xf numFmtId="0" fontId="5" fillId="6" borderId="55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6" borderId="20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0" fontId="0" fillId="6" borderId="54" xfId="0" applyFill="1" applyBorder="1" applyAlignment="1" applyProtection="1">
      <alignment horizontal="center" vertical="center"/>
      <protection locked="0"/>
    </xf>
    <xf numFmtId="0" fontId="0" fillId="6" borderId="55" xfId="0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5" fillId="6" borderId="17" xfId="0" applyFont="1" applyFill="1" applyBorder="1" applyAlignment="1" applyProtection="1">
      <alignment horizontal="center" vertical="center"/>
      <protection locked="0"/>
    </xf>
    <xf numFmtId="0" fontId="68" fillId="0" borderId="0" xfId="0" applyFont="1" applyAlignment="1">
      <alignment horizontal="center"/>
    </xf>
    <xf numFmtId="3" fontId="12" fillId="0" borderId="13" xfId="0" applyNumberFormat="1" applyFont="1" applyBorder="1" applyAlignment="1">
      <alignment horizontal="right"/>
    </xf>
    <xf numFmtId="3" fontId="12" fillId="0" borderId="31" xfId="0" applyNumberFormat="1" applyFont="1" applyBorder="1" applyAlignment="1">
      <alignment horizontal="right"/>
    </xf>
    <xf numFmtId="3" fontId="12" fillId="0" borderId="10" xfId="0" applyNumberFormat="1" applyFont="1" applyBorder="1" applyAlignment="1">
      <alignment horizontal="right"/>
    </xf>
    <xf numFmtId="3" fontId="12" fillId="0" borderId="29" xfId="0" applyNumberFormat="1" applyFont="1" applyBorder="1" applyAlignment="1">
      <alignment horizontal="right"/>
    </xf>
    <xf numFmtId="3" fontId="62" fillId="4" borderId="14" xfId="0" applyNumberFormat="1" applyFont="1" applyFill="1" applyBorder="1" applyAlignment="1">
      <alignment horizontal="right"/>
    </xf>
    <xf numFmtId="3" fontId="62" fillId="4" borderId="17" xfId="0" applyNumberFormat="1" applyFont="1" applyFill="1" applyBorder="1" applyAlignment="1">
      <alignment horizontal="right"/>
    </xf>
    <xf numFmtId="0" fontId="49" fillId="3" borderId="14" xfId="0" applyFont="1" applyFill="1" applyBorder="1" applyAlignment="1">
      <alignment horizontal="left" vertical="center"/>
    </xf>
    <xf numFmtId="0" fontId="49" fillId="3" borderId="19" xfId="0" applyFont="1" applyFill="1" applyBorder="1" applyAlignment="1">
      <alignment horizontal="left" vertical="center"/>
    </xf>
    <xf numFmtId="0" fontId="49" fillId="3" borderId="17" xfId="0" applyFont="1" applyFill="1" applyBorder="1" applyAlignment="1">
      <alignment horizontal="left" vertical="center"/>
    </xf>
    <xf numFmtId="0" fontId="5" fillId="6" borderId="6" xfId="0" applyFont="1" applyFill="1" applyBorder="1" applyAlignment="1" applyProtection="1">
      <alignment horizontal="center"/>
      <protection locked="0"/>
    </xf>
    <xf numFmtId="0" fontId="5" fillId="6" borderId="11" xfId="0" applyFont="1" applyFill="1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/>
      <protection locked="0"/>
    </xf>
    <xf numFmtId="0" fontId="5" fillId="6" borderId="26" xfId="0" applyFont="1" applyFill="1" applyBorder="1" applyAlignment="1" applyProtection="1">
      <alignment horizontal="center"/>
      <protection locked="0"/>
    </xf>
    <xf numFmtId="172" fontId="36" fillId="4" borderId="14" xfId="0" applyNumberFormat="1" applyFont="1" applyFill="1" applyBorder="1" applyAlignment="1">
      <alignment horizontal="right"/>
    </xf>
    <xf numFmtId="172" fontId="36" fillId="4" borderId="17" xfId="0" applyNumberFormat="1" applyFont="1" applyFill="1" applyBorder="1" applyAlignment="1">
      <alignment horizontal="right"/>
    </xf>
    <xf numFmtId="3" fontId="32" fillId="4" borderId="14" xfId="0" applyNumberFormat="1" applyFont="1" applyFill="1" applyBorder="1" applyAlignment="1">
      <alignment horizontal="right" vertical="center"/>
    </xf>
    <xf numFmtId="3" fontId="32" fillId="4" borderId="17" xfId="0" applyNumberFormat="1" applyFont="1" applyFill="1" applyBorder="1" applyAlignment="1">
      <alignment horizontal="right" vertical="center"/>
    </xf>
    <xf numFmtId="172" fontId="48" fillId="2" borderId="0" xfId="0" applyNumberFormat="1" applyFont="1" applyFill="1" applyBorder="1" applyAlignment="1">
      <alignment horizontal="right" vertical="top"/>
    </xf>
    <xf numFmtId="0" fontId="7" fillId="6" borderId="5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68" fillId="0" borderId="0" xfId="0" applyFont="1" applyAlignment="1">
      <alignment horizontal="left"/>
    </xf>
    <xf numFmtId="0" fontId="13" fillId="0" borderId="0" xfId="0" applyFont="1" applyFill="1" applyBorder="1" applyAlignment="1">
      <alignment horizontal="right"/>
    </xf>
    <xf numFmtId="0" fontId="40" fillId="3" borderId="14" xfId="0" applyNumberFormat="1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172" fontId="47" fillId="5" borderId="14" xfId="0" applyNumberFormat="1" applyFont="1" applyFill="1" applyBorder="1" applyAlignment="1">
      <alignment horizontal="right" vertical="top"/>
    </xf>
    <xf numFmtId="172" fontId="47" fillId="5" borderId="17" xfId="0" applyNumberFormat="1" applyFont="1" applyFill="1" applyBorder="1" applyAlignment="1">
      <alignment horizontal="right" vertical="top"/>
    </xf>
    <xf numFmtId="172" fontId="60" fillId="0" borderId="0" xfId="0" applyNumberFormat="1" applyFont="1" applyFill="1" applyAlignment="1">
      <alignment horizontal="right"/>
    </xf>
    <xf numFmtId="0" fontId="68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CC"/>
      <color rgb="FFFF3300"/>
      <color rgb="FFCC6600"/>
      <color rgb="FFBE1E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&#225;ce/SKELET%20AKCE/Hulice%20-%20rybn&#237;k/TDI%20EVOS%20po%20kontrol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3">
          <cell r="E13">
            <v>100316.45</v>
          </cell>
          <cell r="F13">
            <v>13575</v>
          </cell>
          <cell r="G13">
            <v>0</v>
          </cell>
          <cell r="H13">
            <v>0</v>
          </cell>
          <cell r="I13">
            <v>0</v>
          </cell>
        </row>
        <row r="20">
          <cell r="H2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topLeftCell="A7" zoomScale="102" zoomScaleNormal="102" workbookViewId="0">
      <selection activeCell="I24" sqref="I24"/>
    </sheetView>
  </sheetViews>
  <sheetFormatPr defaultRowHeight="12.75" x14ac:dyDescent="0.2"/>
  <cols>
    <col min="1" max="1" width="0.85546875" customWidth="1"/>
    <col min="2" max="2" width="2.7109375" customWidth="1"/>
    <col min="3" max="3" width="2.85546875" customWidth="1"/>
    <col min="4" max="4" width="14.7109375" customWidth="1"/>
    <col min="5" max="5" width="14.42578125" customWidth="1"/>
    <col min="6" max="6" width="14.85546875" customWidth="1"/>
    <col min="7" max="7" width="11.42578125" customWidth="1"/>
    <col min="8" max="8" width="11.140625" customWidth="1"/>
  </cols>
  <sheetData>
    <row r="1" spans="3:11" x14ac:dyDescent="0.2">
      <c r="I1" s="89" t="s">
        <v>207</v>
      </c>
    </row>
    <row r="3" spans="3:11" ht="18" x14ac:dyDescent="0.25">
      <c r="C3" s="470" t="s">
        <v>16</v>
      </c>
      <c r="D3" s="471"/>
      <c r="E3" s="471"/>
      <c r="F3" s="471"/>
      <c r="G3" s="471"/>
      <c r="H3" s="471"/>
      <c r="I3" s="471"/>
      <c r="K3" s="84"/>
    </row>
    <row r="4" spans="3:11" ht="18" x14ac:dyDescent="0.25">
      <c r="C4" s="33"/>
      <c r="D4" s="34"/>
      <c r="E4" s="34"/>
      <c r="F4" s="34"/>
      <c r="G4" s="34"/>
      <c r="H4" s="34"/>
      <c r="I4" s="34"/>
    </row>
    <row r="5" spans="3:11" ht="18" x14ac:dyDescent="0.25">
      <c r="C5" s="33"/>
      <c r="D5" s="34"/>
      <c r="E5" s="34"/>
      <c r="F5" s="34"/>
      <c r="G5" s="34"/>
      <c r="H5" s="34"/>
      <c r="I5" s="34"/>
    </row>
    <row r="6" spans="3:11" ht="13.5" thickBot="1" x14ac:dyDescent="0.25"/>
    <row r="7" spans="3:11" x14ac:dyDescent="0.2">
      <c r="C7" s="35" t="s">
        <v>17</v>
      </c>
      <c r="D7" s="36"/>
      <c r="E7" s="37" t="s">
        <v>18</v>
      </c>
      <c r="F7" s="37"/>
      <c r="G7" s="37"/>
      <c r="H7" s="38" t="s">
        <v>66</v>
      </c>
      <c r="I7" s="443">
        <v>8271111</v>
      </c>
    </row>
    <row r="8" spans="3:11" ht="15" x14ac:dyDescent="0.2">
      <c r="C8" s="82"/>
      <c r="D8" s="74"/>
      <c r="E8" s="486"/>
      <c r="F8" s="487"/>
      <c r="G8" s="488"/>
      <c r="H8" s="147" t="s">
        <v>73</v>
      </c>
      <c r="I8" s="442">
        <v>1057</v>
      </c>
    </row>
    <row r="9" spans="3:11" x14ac:dyDescent="0.2">
      <c r="C9" s="83" t="s">
        <v>19</v>
      </c>
      <c r="D9" s="75"/>
      <c r="E9" s="242" t="s">
        <v>57</v>
      </c>
      <c r="F9" s="76"/>
      <c r="G9" s="76"/>
      <c r="H9" s="243"/>
      <c r="I9" s="241"/>
    </row>
    <row r="10" spans="3:11" ht="19.149999999999999" customHeight="1" x14ac:dyDescent="0.2">
      <c r="C10" s="82"/>
      <c r="D10" s="143" t="s">
        <v>65</v>
      </c>
      <c r="E10" s="493" t="s">
        <v>153</v>
      </c>
      <c r="F10" s="494"/>
      <c r="G10" s="494"/>
      <c r="H10" s="494"/>
      <c r="I10" s="495"/>
    </row>
    <row r="11" spans="3:11" x14ac:dyDescent="0.2">
      <c r="C11" s="41" t="s">
        <v>20</v>
      </c>
      <c r="D11" s="145"/>
      <c r="E11" s="475" t="s">
        <v>67</v>
      </c>
      <c r="F11" s="476"/>
      <c r="G11" s="148" t="s">
        <v>71</v>
      </c>
      <c r="H11" s="508"/>
      <c r="I11" s="509"/>
    </row>
    <row r="12" spans="3:11" x14ac:dyDescent="0.2">
      <c r="C12" s="150"/>
      <c r="D12" s="146"/>
      <c r="E12" s="489" t="s">
        <v>68</v>
      </c>
      <c r="F12" s="490"/>
      <c r="G12" s="149" t="s">
        <v>72</v>
      </c>
      <c r="H12" s="508"/>
      <c r="I12" s="509"/>
    </row>
    <row r="13" spans="3:11" x14ac:dyDescent="0.2">
      <c r="C13" s="41" t="s">
        <v>69</v>
      </c>
      <c r="D13" s="145"/>
      <c r="E13" s="475" t="s">
        <v>67</v>
      </c>
      <c r="F13" s="476"/>
      <c r="G13" s="148" t="s">
        <v>71</v>
      </c>
      <c r="H13" s="508"/>
      <c r="I13" s="509"/>
    </row>
    <row r="14" spans="3:11" x14ac:dyDescent="0.2">
      <c r="C14" s="150"/>
      <c r="D14" s="146"/>
      <c r="E14" s="489" t="s">
        <v>68</v>
      </c>
      <c r="F14" s="490"/>
      <c r="G14" s="149" t="s">
        <v>72</v>
      </c>
      <c r="H14" s="508"/>
      <c r="I14" s="509"/>
    </row>
    <row r="15" spans="3:11" x14ac:dyDescent="0.2">
      <c r="C15" s="41" t="s">
        <v>21</v>
      </c>
      <c r="D15" s="145"/>
      <c r="E15" s="475" t="s">
        <v>74</v>
      </c>
      <c r="F15" s="476"/>
      <c r="G15" s="148" t="s">
        <v>71</v>
      </c>
      <c r="H15" s="500">
        <v>231801</v>
      </c>
      <c r="I15" s="501"/>
    </row>
    <row r="16" spans="3:11" ht="13.5" thickBot="1" x14ac:dyDescent="0.25">
      <c r="C16" s="150"/>
      <c r="D16" s="146"/>
      <c r="E16" s="491" t="s">
        <v>199</v>
      </c>
      <c r="F16" s="492"/>
      <c r="G16" s="149" t="s">
        <v>72</v>
      </c>
      <c r="H16" s="502" t="s">
        <v>217</v>
      </c>
      <c r="I16" s="503"/>
    </row>
    <row r="17" spans="3:13" x14ac:dyDescent="0.2">
      <c r="C17" s="47" t="s">
        <v>70</v>
      </c>
      <c r="D17" s="2"/>
      <c r="E17" s="496"/>
      <c r="F17" s="497"/>
      <c r="G17" s="17" t="s">
        <v>71</v>
      </c>
      <c r="H17" s="504"/>
      <c r="I17" s="505"/>
    </row>
    <row r="18" spans="3:13" x14ac:dyDescent="0.2">
      <c r="C18" s="47"/>
      <c r="D18" s="2"/>
      <c r="E18" s="498"/>
      <c r="F18" s="499"/>
      <c r="G18" s="360" t="s">
        <v>72</v>
      </c>
      <c r="H18" s="506"/>
      <c r="I18" s="507"/>
      <c r="L18" s="2"/>
      <c r="M18" s="2"/>
    </row>
    <row r="19" spans="3:13" ht="13.5" thickBot="1" x14ac:dyDescent="0.25">
      <c r="C19" s="47"/>
      <c r="D19" s="2"/>
      <c r="E19" s="512"/>
      <c r="F19" s="513"/>
      <c r="G19" s="355" t="s">
        <v>204</v>
      </c>
      <c r="H19" s="514"/>
      <c r="I19" s="515"/>
      <c r="L19" s="2"/>
      <c r="M19" s="2"/>
    </row>
    <row r="20" spans="3:13" ht="18.75" thickBot="1" x14ac:dyDescent="0.25">
      <c r="C20" s="151" t="s">
        <v>22</v>
      </c>
      <c r="D20" s="152"/>
      <c r="E20" s="356"/>
      <c r="F20" s="356"/>
      <c r="G20" s="153"/>
      <c r="H20" s="361"/>
      <c r="I20" s="362"/>
      <c r="L20" s="2"/>
      <c r="M20" s="2"/>
    </row>
    <row r="21" spans="3:13" ht="13.5" thickBot="1" x14ac:dyDescent="0.25">
      <c r="C21" s="48" t="s">
        <v>50</v>
      </c>
      <c r="D21" s="49"/>
      <c r="E21" s="50"/>
      <c r="F21" s="51" t="s">
        <v>23</v>
      </c>
      <c r="G21" s="52"/>
      <c r="H21" s="52"/>
      <c r="I21" s="79" t="s">
        <v>49</v>
      </c>
      <c r="L21" s="2"/>
      <c r="M21" s="2"/>
    </row>
    <row r="22" spans="3:13" x14ac:dyDescent="0.2">
      <c r="C22" s="68" t="s">
        <v>39</v>
      </c>
      <c r="D22" s="53"/>
      <c r="E22" s="80"/>
      <c r="F22" s="68" t="s">
        <v>46</v>
      </c>
      <c r="G22" s="53"/>
      <c r="H22" s="67"/>
      <c r="I22" s="70"/>
      <c r="L22" s="2"/>
      <c r="M22" s="2"/>
    </row>
    <row r="23" spans="3:13" x14ac:dyDescent="0.2">
      <c r="C23" s="480" t="s">
        <v>48</v>
      </c>
      <c r="D23" s="10" t="s">
        <v>24</v>
      </c>
      <c r="E23" s="72">
        <f>Dodavka</f>
        <v>0</v>
      </c>
      <c r="F23" s="477" t="s">
        <v>14</v>
      </c>
      <c r="G23" s="478"/>
      <c r="H23" s="479"/>
      <c r="I23" s="441">
        <v>0</v>
      </c>
      <c r="L23" s="2"/>
      <c r="M23" s="2"/>
    </row>
    <row r="24" spans="3:13" x14ac:dyDescent="0.2">
      <c r="C24" s="481"/>
      <c r="D24" s="10" t="s">
        <v>25</v>
      </c>
      <c r="E24" s="72">
        <f>Mont</f>
        <v>0</v>
      </c>
      <c r="F24" s="71" t="s">
        <v>44</v>
      </c>
      <c r="G24" s="54"/>
      <c r="H24" s="55"/>
      <c r="I24" s="72">
        <v>0</v>
      </c>
    </row>
    <row r="25" spans="3:13" x14ac:dyDescent="0.2">
      <c r="C25" s="481"/>
      <c r="D25" s="10" t="s">
        <v>26</v>
      </c>
      <c r="E25" s="72">
        <f>'2,Rekapitulace'!H21</f>
        <v>0</v>
      </c>
      <c r="F25" s="45"/>
      <c r="G25" s="54"/>
      <c r="H25" s="55"/>
      <c r="I25" s="72"/>
    </row>
    <row r="26" spans="3:13" x14ac:dyDescent="0.2">
      <c r="C26" s="481"/>
      <c r="D26" s="10" t="s">
        <v>27</v>
      </c>
      <c r="E26" s="72">
        <f>'2,Rekapitulace'!H25</f>
        <v>0</v>
      </c>
      <c r="F26" s="45"/>
      <c r="G26" s="54"/>
      <c r="H26" s="55"/>
      <c r="I26" s="72"/>
    </row>
    <row r="27" spans="3:13" x14ac:dyDescent="0.2">
      <c r="C27" s="482"/>
      <c r="D27" s="78" t="s">
        <v>51</v>
      </c>
      <c r="E27" s="72">
        <f>SUM(E23:E26)</f>
        <v>0</v>
      </c>
      <c r="F27" s="56"/>
      <c r="G27" s="54"/>
      <c r="H27" s="55"/>
      <c r="I27" s="72"/>
    </row>
    <row r="28" spans="3:13" x14ac:dyDescent="0.2">
      <c r="C28" s="483" t="s">
        <v>5</v>
      </c>
      <c r="D28" s="479"/>
      <c r="E28" s="72">
        <f>HZS</f>
        <v>0</v>
      </c>
      <c r="F28" s="45"/>
      <c r="G28" s="54"/>
      <c r="H28" s="55"/>
      <c r="I28" s="72"/>
      <c r="K28" s="2"/>
      <c r="L28" s="2"/>
      <c r="M28" s="2"/>
    </row>
    <row r="29" spans="3:13" x14ac:dyDescent="0.2">
      <c r="C29" s="477" t="s">
        <v>52</v>
      </c>
      <c r="D29" s="479"/>
      <c r="E29" s="72">
        <v>0</v>
      </c>
      <c r="F29" s="45" t="s">
        <v>28</v>
      </c>
      <c r="G29" s="54"/>
      <c r="H29" s="55"/>
      <c r="I29" s="72">
        <v>0</v>
      </c>
      <c r="K29" s="2"/>
      <c r="L29" s="2"/>
      <c r="M29" s="2"/>
    </row>
    <row r="30" spans="3:13" ht="13.5" thickBot="1" x14ac:dyDescent="0.25">
      <c r="C30" s="484" t="s">
        <v>53</v>
      </c>
      <c r="D30" s="485"/>
      <c r="E30" s="73">
        <f>SUM(E27:E29)</f>
        <v>0</v>
      </c>
      <c r="F30" s="57" t="s">
        <v>29</v>
      </c>
      <c r="G30" s="58"/>
      <c r="H30" s="59"/>
      <c r="I30" s="73">
        <f>SUM(I23:I29)</f>
        <v>0</v>
      </c>
      <c r="K30" s="2"/>
      <c r="L30" s="2"/>
      <c r="M30" s="66" t="s">
        <v>78</v>
      </c>
    </row>
    <row r="31" spans="3:13" ht="13.5" thickBot="1" x14ac:dyDescent="0.25">
      <c r="C31" s="65" t="s">
        <v>47</v>
      </c>
      <c r="D31" s="2"/>
      <c r="E31" s="381">
        <f>E30+E22</f>
        <v>0</v>
      </c>
      <c r="F31" s="66" t="s">
        <v>46</v>
      </c>
      <c r="G31" s="2"/>
      <c r="H31" s="2"/>
      <c r="I31" s="382">
        <f>I30</f>
        <v>0</v>
      </c>
      <c r="K31" s="2"/>
      <c r="L31" s="66"/>
      <c r="M31" s="2"/>
    </row>
    <row r="32" spans="3:13" ht="13.5" thickBot="1" x14ac:dyDescent="0.25">
      <c r="C32" s="35" t="s">
        <v>30</v>
      </c>
      <c r="D32" s="37"/>
      <c r="E32" s="154" t="s">
        <v>76</v>
      </c>
      <c r="F32" s="37"/>
      <c r="G32" s="38" t="s">
        <v>31</v>
      </c>
      <c r="H32" s="37"/>
      <c r="I32" s="39"/>
      <c r="K32" s="2"/>
      <c r="L32" s="2"/>
      <c r="M32" s="2"/>
    </row>
    <row r="33" spans="3:13" x14ac:dyDescent="0.2">
      <c r="C33" s="41" t="s">
        <v>32</v>
      </c>
      <c r="D33" s="42"/>
      <c r="E33" s="516"/>
      <c r="F33" s="505"/>
      <c r="G33" s="42" t="s">
        <v>32</v>
      </c>
      <c r="H33" s="519"/>
      <c r="I33" s="520"/>
      <c r="K33" s="2"/>
      <c r="L33" s="2"/>
      <c r="M33" s="2"/>
    </row>
    <row r="34" spans="3:13" x14ac:dyDescent="0.2">
      <c r="C34" s="47"/>
      <c r="D34" s="2"/>
      <c r="E34" s="444"/>
      <c r="F34" s="445"/>
      <c r="G34" s="2"/>
      <c r="H34" s="353"/>
      <c r="I34" s="354"/>
      <c r="K34" s="2"/>
      <c r="L34" s="2"/>
      <c r="M34" s="2"/>
    </row>
    <row r="35" spans="3:13" ht="13.5" thickBot="1" x14ac:dyDescent="0.25">
      <c r="C35" s="150"/>
      <c r="D35" s="10"/>
      <c r="E35" s="517"/>
      <c r="F35" s="518"/>
      <c r="G35" s="10"/>
      <c r="H35" s="510"/>
      <c r="I35" s="511"/>
    </row>
    <row r="36" spans="3:13" x14ac:dyDescent="0.2">
      <c r="C36" s="41" t="s">
        <v>33</v>
      </c>
      <c r="D36" s="357"/>
      <c r="E36" s="523"/>
      <c r="F36" s="524"/>
      <c r="G36" s="2" t="s">
        <v>34</v>
      </c>
      <c r="H36" s="519"/>
      <c r="I36" s="520"/>
    </row>
    <row r="37" spans="3:13" x14ac:dyDescent="0.2">
      <c r="C37" s="47"/>
      <c r="D37" s="380"/>
      <c r="E37" s="525"/>
      <c r="F37" s="526"/>
      <c r="G37" s="2"/>
      <c r="H37" s="521"/>
      <c r="I37" s="522"/>
    </row>
    <row r="38" spans="3:13" ht="13.5" thickBot="1" x14ac:dyDescent="0.25">
      <c r="C38" s="150"/>
      <c r="D38" s="358"/>
      <c r="E38" s="527"/>
      <c r="F38" s="528"/>
      <c r="G38" s="10"/>
      <c r="H38" s="510"/>
      <c r="I38" s="511"/>
    </row>
    <row r="39" spans="3:13" x14ac:dyDescent="0.2">
      <c r="C39" s="155" t="s">
        <v>77</v>
      </c>
      <c r="D39" s="42"/>
      <c r="E39" s="525"/>
      <c r="F39" s="526"/>
      <c r="G39" s="66" t="s">
        <v>77</v>
      </c>
      <c r="H39" s="519"/>
      <c r="I39" s="520"/>
    </row>
    <row r="40" spans="3:13" x14ac:dyDescent="0.2">
      <c r="C40" s="47"/>
      <c r="D40" s="2"/>
      <c r="E40" s="525"/>
      <c r="F40" s="526"/>
      <c r="G40" s="2"/>
      <c r="H40" s="521"/>
      <c r="I40" s="522"/>
    </row>
    <row r="41" spans="3:13" x14ac:dyDescent="0.2">
      <c r="C41" s="47"/>
      <c r="D41" s="2"/>
      <c r="E41" s="525"/>
      <c r="F41" s="526"/>
      <c r="G41" s="2"/>
      <c r="H41" s="521"/>
      <c r="I41" s="522"/>
    </row>
    <row r="42" spans="3:13" x14ac:dyDescent="0.2">
      <c r="C42" s="47"/>
      <c r="D42" s="2"/>
      <c r="E42" s="525"/>
      <c r="F42" s="526"/>
      <c r="G42" s="2"/>
      <c r="H42" s="521"/>
      <c r="I42" s="522"/>
    </row>
    <row r="43" spans="3:13" ht="13.5" thickBot="1" x14ac:dyDescent="0.25">
      <c r="C43" s="150"/>
      <c r="D43" s="10"/>
      <c r="E43" s="527"/>
      <c r="F43" s="528"/>
      <c r="G43" s="10"/>
      <c r="H43" s="510"/>
      <c r="I43" s="511"/>
    </row>
    <row r="44" spans="3:13" ht="13.5" thickBot="1" x14ac:dyDescent="0.25">
      <c r="C44" s="529" t="s">
        <v>198</v>
      </c>
      <c r="D44" s="530"/>
      <c r="E44" s="531"/>
      <c r="F44" s="532"/>
      <c r="G44" s="2"/>
      <c r="H44" s="2"/>
      <c r="I44" s="40"/>
    </row>
    <row r="45" spans="3:13" ht="13.5" thickBot="1" x14ac:dyDescent="0.25">
      <c r="C45" s="41" t="s">
        <v>35</v>
      </c>
      <c r="D45" s="42"/>
      <c r="E45" s="363"/>
      <c r="F45" s="2" t="s">
        <v>36</v>
      </c>
      <c r="G45" s="43"/>
      <c r="H45" s="534">
        <f>E31+I31</f>
        <v>0</v>
      </c>
      <c r="I45" s="535"/>
    </row>
    <row r="46" spans="3:13" ht="13.5" thickTop="1" x14ac:dyDescent="0.2">
      <c r="C46" s="41" t="s">
        <v>37</v>
      </c>
      <c r="D46" s="42"/>
      <c r="E46" s="359">
        <v>0</v>
      </c>
      <c r="F46" s="42" t="s">
        <v>36</v>
      </c>
      <c r="G46" s="43"/>
      <c r="H46" s="61"/>
      <c r="I46" s="44"/>
    </row>
    <row r="47" spans="3:13" x14ac:dyDescent="0.2">
      <c r="C47" s="41" t="s">
        <v>37</v>
      </c>
      <c r="D47" s="42"/>
      <c r="E47" s="60">
        <v>10</v>
      </c>
      <c r="F47" s="42" t="s">
        <v>36</v>
      </c>
      <c r="G47" s="43"/>
      <c r="H47" s="61"/>
      <c r="I47" s="46"/>
    </row>
    <row r="48" spans="3:13" ht="13.5" thickBot="1" x14ac:dyDescent="0.25">
      <c r="C48" s="41" t="s">
        <v>37</v>
      </c>
      <c r="D48" s="42"/>
      <c r="E48" s="60">
        <v>21</v>
      </c>
      <c r="F48" s="42" t="s">
        <v>36</v>
      </c>
      <c r="G48" s="43"/>
      <c r="H48" s="536">
        <f>'2,Rekapitulace'!G27</f>
        <v>0</v>
      </c>
      <c r="I48" s="537"/>
    </row>
    <row r="49" spans="1:9" ht="16.5" thickBot="1" x14ac:dyDescent="0.3">
      <c r="C49" s="62" t="s">
        <v>38</v>
      </c>
      <c r="D49" s="63"/>
      <c r="E49" s="63"/>
      <c r="F49" s="63"/>
      <c r="G49" s="64"/>
      <c r="H49" s="538">
        <f>SUM(H45:I48)</f>
        <v>0</v>
      </c>
      <c r="I49" s="539"/>
    </row>
    <row r="51" spans="1:9" x14ac:dyDescent="0.2">
      <c r="C51" s="23"/>
      <c r="D51" s="23"/>
      <c r="E51" s="23"/>
      <c r="F51" s="23"/>
      <c r="G51" s="23"/>
      <c r="H51" s="23"/>
      <c r="I51" s="23"/>
    </row>
    <row r="52" spans="1:9" x14ac:dyDescent="0.2">
      <c r="C52" s="455" t="s">
        <v>257</v>
      </c>
      <c r="D52" s="533" t="s">
        <v>258</v>
      </c>
      <c r="E52" s="533"/>
      <c r="F52" s="533"/>
      <c r="G52" s="144"/>
      <c r="H52" s="144"/>
      <c r="I52" s="144"/>
    </row>
    <row r="53" spans="1:9" x14ac:dyDescent="0.2">
      <c r="A53" s="472"/>
      <c r="B53" s="472"/>
      <c r="C53" s="472"/>
      <c r="D53" s="472"/>
      <c r="E53" s="472"/>
      <c r="F53" s="472"/>
      <c r="G53" s="472"/>
      <c r="H53" s="472"/>
      <c r="I53" s="473"/>
    </row>
    <row r="54" spans="1:9" x14ac:dyDescent="0.2">
      <c r="A54" s="274"/>
      <c r="B54" s="274"/>
      <c r="C54" s="274"/>
      <c r="D54" s="274"/>
      <c r="E54" s="274"/>
      <c r="F54" s="274"/>
      <c r="G54" s="274"/>
      <c r="H54" s="274"/>
      <c r="I54" s="275"/>
    </row>
    <row r="55" spans="1:9" x14ac:dyDescent="0.2">
      <c r="A55" s="472"/>
      <c r="B55" s="474"/>
      <c r="C55" s="474"/>
      <c r="D55" s="474"/>
      <c r="E55" s="474"/>
      <c r="F55" s="474"/>
      <c r="G55" s="474"/>
      <c r="H55" s="474"/>
      <c r="I55" s="473"/>
    </row>
    <row r="56" spans="1:9" x14ac:dyDescent="0.2">
      <c r="B56" s="469" t="s">
        <v>75</v>
      </c>
      <c r="C56" s="469"/>
      <c r="D56" s="469"/>
      <c r="E56" s="469"/>
      <c r="F56" s="469"/>
      <c r="G56" s="469"/>
      <c r="H56" s="469"/>
      <c r="I56" s="469"/>
    </row>
  </sheetData>
  <mergeCells count="43">
    <mergeCell ref="D52:F52"/>
    <mergeCell ref="H45:I45"/>
    <mergeCell ref="H48:I48"/>
    <mergeCell ref="H49:I49"/>
    <mergeCell ref="H39:I43"/>
    <mergeCell ref="H36:I38"/>
    <mergeCell ref="E36:F38"/>
    <mergeCell ref="E39:F43"/>
    <mergeCell ref="C44:D44"/>
    <mergeCell ref="E44:F44"/>
    <mergeCell ref="H35:I35"/>
    <mergeCell ref="E19:F19"/>
    <mergeCell ref="H19:I19"/>
    <mergeCell ref="E33:F33"/>
    <mergeCell ref="E35:F35"/>
    <mergeCell ref="H33:I33"/>
    <mergeCell ref="E10:I10"/>
    <mergeCell ref="E17:F17"/>
    <mergeCell ref="E18:F18"/>
    <mergeCell ref="H15:I15"/>
    <mergeCell ref="H16:I16"/>
    <mergeCell ref="H17:I17"/>
    <mergeCell ref="H18:I18"/>
    <mergeCell ref="H11:I11"/>
    <mergeCell ref="H12:I12"/>
    <mergeCell ref="H13:I13"/>
    <mergeCell ref="H14:I14"/>
    <mergeCell ref="B56:I56"/>
    <mergeCell ref="C3:I3"/>
    <mergeCell ref="A53:I53"/>
    <mergeCell ref="A55:I55"/>
    <mergeCell ref="E11:F11"/>
    <mergeCell ref="E13:F13"/>
    <mergeCell ref="F23:H23"/>
    <mergeCell ref="C23:C27"/>
    <mergeCell ref="C28:D28"/>
    <mergeCell ref="C29:D29"/>
    <mergeCell ref="C30:D30"/>
    <mergeCell ref="E8:G8"/>
    <mergeCell ref="E12:F12"/>
    <mergeCell ref="E14:F14"/>
    <mergeCell ref="E15:F15"/>
    <mergeCell ref="E16:F16"/>
  </mergeCells>
  <phoneticPr fontId="8" type="noConversion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"/>
  <sheetViews>
    <sheetView topLeftCell="A13" workbookViewId="0">
      <selection activeCell="F34" sqref="F34"/>
    </sheetView>
  </sheetViews>
  <sheetFormatPr defaultRowHeight="12.75" x14ac:dyDescent="0.2"/>
  <cols>
    <col min="1" max="1" width="2.28515625" customWidth="1"/>
    <col min="2" max="2" width="0.85546875" customWidth="1"/>
    <col min="3" max="3" width="0.42578125" customWidth="1"/>
    <col min="4" max="4" width="0.7109375" customWidth="1"/>
    <col min="5" max="5" width="0.5703125" customWidth="1"/>
    <col min="6" max="6" width="49.28515625" customWidth="1"/>
    <col min="7" max="7" width="16.28515625" customWidth="1"/>
    <col min="8" max="8" width="15.7109375" customWidth="1"/>
    <col min="9" max="9" width="3.28515625" customWidth="1"/>
    <col min="10" max="10" width="3.85546875" customWidth="1"/>
    <col min="11" max="11" width="2.85546875" customWidth="1"/>
    <col min="12" max="12" width="14.7109375" customWidth="1"/>
    <col min="13" max="13" width="14.42578125" customWidth="1"/>
    <col min="14" max="14" width="14.85546875" customWidth="1"/>
    <col min="15" max="15" width="11.42578125" customWidth="1"/>
    <col min="16" max="16" width="11.140625" customWidth="1"/>
  </cols>
  <sheetData>
    <row r="1" spans="1:10" x14ac:dyDescent="0.2">
      <c r="H1" s="89" t="s">
        <v>208</v>
      </c>
    </row>
    <row r="8" spans="1:10" ht="13.5" thickBot="1" x14ac:dyDescent="0.25">
      <c r="I8" s="92"/>
      <c r="J8" s="2"/>
    </row>
    <row r="9" spans="1:10" ht="32.450000000000003" customHeight="1" thickBot="1" x14ac:dyDescent="0.25">
      <c r="A9" s="540" t="s">
        <v>153</v>
      </c>
      <c r="B9" s="541"/>
      <c r="C9" s="541"/>
      <c r="D9" s="541"/>
      <c r="E9" s="541"/>
      <c r="F9" s="541"/>
      <c r="G9" s="541"/>
      <c r="H9" s="542"/>
    </row>
    <row r="10" spans="1:10" x14ac:dyDescent="0.2">
      <c r="G10" s="103"/>
      <c r="H10" s="103"/>
    </row>
    <row r="11" spans="1:10" ht="21" customHeight="1" x14ac:dyDescent="0.25">
      <c r="F11" s="85" t="s">
        <v>130</v>
      </c>
      <c r="G11" s="103"/>
      <c r="H11" s="228" t="s">
        <v>43</v>
      </c>
    </row>
    <row r="12" spans="1:10" x14ac:dyDescent="0.2">
      <c r="G12" s="103"/>
      <c r="H12" s="229"/>
    </row>
    <row r="13" spans="1:10" x14ac:dyDescent="0.2">
      <c r="G13" s="103"/>
      <c r="H13" s="229"/>
    </row>
    <row r="14" spans="1:10" x14ac:dyDescent="0.2">
      <c r="F14" s="7"/>
      <c r="G14" s="227"/>
      <c r="H14" s="229"/>
      <c r="J14" s="25"/>
    </row>
    <row r="15" spans="1:10" ht="18.600000000000001" customHeight="1" x14ac:dyDescent="0.25">
      <c r="F15" s="156" t="s">
        <v>40</v>
      </c>
      <c r="G15" s="227"/>
      <c r="H15" s="229"/>
      <c r="J15" s="25"/>
    </row>
    <row r="16" spans="1:10" ht="16.899999999999999" customHeight="1" x14ac:dyDescent="0.2">
      <c r="F16" s="7" t="s">
        <v>60</v>
      </c>
      <c r="G16" s="383">
        <f>'3.Rozpočet'!I11</f>
        <v>0</v>
      </c>
      <c r="H16" s="373"/>
      <c r="J16" s="25"/>
    </row>
    <row r="17" spans="6:17" ht="16.899999999999999" customHeight="1" x14ac:dyDescent="0.2">
      <c r="F17" s="7" t="s">
        <v>128</v>
      </c>
      <c r="G17" s="383">
        <f>'3.Rozpočet'!I55</f>
        <v>0</v>
      </c>
      <c r="H17" s="373"/>
      <c r="Q17" s="240"/>
    </row>
    <row r="18" spans="6:17" ht="16.899999999999999" customHeight="1" x14ac:dyDescent="0.2">
      <c r="F18" s="7" t="s">
        <v>129</v>
      </c>
      <c r="G18" s="383">
        <f>'3.Rozpočet'!I61</f>
        <v>0</v>
      </c>
      <c r="H18" s="373"/>
      <c r="Q18" s="240"/>
    </row>
    <row r="19" spans="6:17" ht="16.899999999999999" customHeight="1" x14ac:dyDescent="0.2">
      <c r="F19" s="7" t="s">
        <v>61</v>
      </c>
      <c r="G19" s="383">
        <f>'3.Rozpočet'!I91</f>
        <v>0</v>
      </c>
      <c r="H19" s="374"/>
    </row>
    <row r="20" spans="6:17" ht="16.149999999999999" customHeight="1" x14ac:dyDescent="0.2">
      <c r="F20" s="7" t="s">
        <v>196</v>
      </c>
      <c r="G20" s="383">
        <f>'3.Rozpočet'!I192</f>
        <v>0</v>
      </c>
      <c r="H20" s="374"/>
    </row>
    <row r="21" spans="6:17" ht="17.45" customHeight="1" x14ac:dyDescent="0.25">
      <c r="F21" s="224" t="s">
        <v>26</v>
      </c>
      <c r="G21" s="375"/>
      <c r="H21" s="384">
        <f>SUM(G16:G20)</f>
        <v>0</v>
      </c>
    </row>
    <row r="22" spans="6:17" ht="15" x14ac:dyDescent="0.25">
      <c r="F22" s="69"/>
      <c r="G22" s="375"/>
      <c r="H22" s="376"/>
    </row>
    <row r="23" spans="6:17" ht="15" x14ac:dyDescent="0.25">
      <c r="F23" s="7"/>
      <c r="G23" s="377"/>
      <c r="H23" s="378"/>
      <c r="I23" s="2"/>
      <c r="J23" s="2"/>
      <c r="K23" s="29"/>
      <c r="L23" s="6"/>
    </row>
    <row r="24" spans="6:17" ht="17.45" customHeight="1" x14ac:dyDescent="0.2">
      <c r="F24" s="226" t="s">
        <v>41</v>
      </c>
      <c r="G24" s="383">
        <v>0</v>
      </c>
      <c r="H24" s="378"/>
      <c r="I24" s="2"/>
      <c r="J24" s="2"/>
      <c r="K24" s="29"/>
      <c r="L24" s="6"/>
    </row>
    <row r="25" spans="6:17" ht="15" thickBot="1" x14ac:dyDescent="0.25">
      <c r="F25" s="225" t="s">
        <v>27</v>
      </c>
      <c r="G25" s="379"/>
      <c r="H25" s="385">
        <f>SUM(G21:G24)</f>
        <v>0</v>
      </c>
      <c r="I25" s="2"/>
      <c r="J25" s="2"/>
      <c r="K25" s="29"/>
      <c r="L25" s="6"/>
    </row>
    <row r="26" spans="6:17" ht="17.45" customHeight="1" thickTop="1" thickBot="1" x14ac:dyDescent="0.25">
      <c r="F26" s="31" t="s">
        <v>197</v>
      </c>
      <c r="G26" s="547">
        <f>SUM(G16:G24)</f>
        <v>0</v>
      </c>
      <c r="H26" s="548"/>
      <c r="I26" s="2"/>
      <c r="J26" s="2"/>
    </row>
    <row r="27" spans="6:17" ht="16.149999999999999" customHeight="1" thickBot="1" x14ac:dyDescent="0.25">
      <c r="F27" s="30" t="s">
        <v>42</v>
      </c>
      <c r="G27" s="551">
        <f>0.21*G26</f>
        <v>0</v>
      </c>
      <c r="H27" s="551"/>
      <c r="I27" s="2"/>
      <c r="J27" s="2"/>
    </row>
    <row r="28" spans="6:17" ht="19.899999999999999" customHeight="1" thickTop="1" thickBot="1" x14ac:dyDescent="0.25">
      <c r="F28" s="352" t="s">
        <v>15</v>
      </c>
      <c r="G28" s="549">
        <f>SUM(G26:H27)</f>
        <v>0</v>
      </c>
      <c r="H28" s="550"/>
      <c r="I28" s="2"/>
      <c r="J28" s="2"/>
    </row>
    <row r="33" spans="6:14" x14ac:dyDescent="0.2">
      <c r="F33" s="276" t="s">
        <v>203</v>
      </c>
    </row>
    <row r="34" spans="6:14" x14ac:dyDescent="0.2">
      <c r="F34" s="235" t="s">
        <v>200</v>
      </c>
      <c r="G34" s="543"/>
      <c r="H34" s="544"/>
    </row>
    <row r="35" spans="6:14" x14ac:dyDescent="0.2">
      <c r="F35" s="451"/>
      <c r="G35" s="545"/>
      <c r="H35" s="546"/>
    </row>
    <row r="36" spans="6:14" x14ac:dyDescent="0.2">
      <c r="F36" s="451"/>
      <c r="G36" s="456"/>
      <c r="H36" s="457"/>
    </row>
    <row r="37" spans="6:14" x14ac:dyDescent="0.2">
      <c r="F37" s="451"/>
      <c r="G37" s="446"/>
      <c r="H37" s="446"/>
    </row>
    <row r="38" spans="6:14" x14ac:dyDescent="0.2">
      <c r="F38" s="235" t="s">
        <v>201</v>
      </c>
      <c r="G38" s="458"/>
      <c r="H38" s="459"/>
    </row>
    <row r="39" spans="6:14" x14ac:dyDescent="0.2">
      <c r="F39" s="451"/>
      <c r="G39" s="460"/>
      <c r="H39" s="461"/>
    </row>
    <row r="40" spans="6:14" x14ac:dyDescent="0.2">
      <c r="F40" s="451"/>
      <c r="G40" s="456"/>
      <c r="H40" s="457"/>
    </row>
    <row r="41" spans="6:14" x14ac:dyDescent="0.2">
      <c r="F41" s="451"/>
      <c r="G41" s="446"/>
      <c r="H41" s="446"/>
    </row>
    <row r="42" spans="6:14" x14ac:dyDescent="0.2">
      <c r="F42" s="451"/>
      <c r="G42" s="462"/>
      <c r="H42" s="463"/>
    </row>
    <row r="43" spans="6:14" x14ac:dyDescent="0.2">
      <c r="F43" s="235" t="s">
        <v>202</v>
      </c>
      <c r="G43" s="464"/>
      <c r="H43" s="465"/>
      <c r="N43" s="103"/>
    </row>
    <row r="44" spans="6:14" x14ac:dyDescent="0.2">
      <c r="G44" s="464"/>
      <c r="H44" s="465"/>
    </row>
    <row r="45" spans="6:14" x14ac:dyDescent="0.2">
      <c r="G45" s="464"/>
      <c r="H45" s="465"/>
    </row>
    <row r="46" spans="6:14" x14ac:dyDescent="0.2">
      <c r="G46" s="460"/>
      <c r="H46" s="461"/>
    </row>
    <row r="47" spans="6:14" x14ac:dyDescent="0.2">
      <c r="G47" s="466"/>
      <c r="H47" s="467"/>
    </row>
    <row r="49" spans="1:8" x14ac:dyDescent="0.2">
      <c r="B49" s="552" t="s">
        <v>257</v>
      </c>
      <c r="C49" s="553"/>
      <c r="D49" s="553"/>
      <c r="E49" s="554"/>
      <c r="F49" s="555" t="s">
        <v>258</v>
      </c>
      <c r="G49" s="555"/>
      <c r="H49" s="555"/>
    </row>
    <row r="53" spans="1:8" x14ac:dyDescent="0.2">
      <c r="A53" s="469" t="s">
        <v>75</v>
      </c>
      <c r="B53" s="469"/>
      <c r="C53" s="469"/>
      <c r="D53" s="469"/>
      <c r="E53" s="469"/>
      <c r="F53" s="469"/>
      <c r="G53" s="469"/>
      <c r="H53" s="469"/>
    </row>
  </sheetData>
  <mergeCells count="9">
    <mergeCell ref="A53:H53"/>
    <mergeCell ref="A9:H9"/>
    <mergeCell ref="G34:H34"/>
    <mergeCell ref="G35:H35"/>
    <mergeCell ref="G26:H26"/>
    <mergeCell ref="G28:H28"/>
    <mergeCell ref="G27:H27"/>
    <mergeCell ref="B49:E49"/>
    <mergeCell ref="F49:H49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8"/>
  <sheetViews>
    <sheetView zoomScale="117" zoomScaleNormal="117" workbookViewId="0">
      <selection activeCell="M17" sqref="M17"/>
    </sheetView>
  </sheetViews>
  <sheetFormatPr defaultRowHeight="12.75" x14ac:dyDescent="0.2"/>
  <cols>
    <col min="1" max="1" width="3.85546875" customWidth="1"/>
    <col min="2" max="2" width="11.140625" customWidth="1"/>
    <col min="3" max="3" width="54.42578125" customWidth="1"/>
    <col min="4" max="4" width="4.140625" customWidth="1"/>
    <col min="5" max="5" width="8.5703125" customWidth="1"/>
    <col min="6" max="6" width="6" customWidth="1"/>
    <col min="8" max="8" width="10.28515625" customWidth="1"/>
    <col min="9" max="9" width="10.85546875" customWidth="1"/>
    <col min="10" max="10" width="11.85546875" customWidth="1"/>
  </cols>
  <sheetData>
    <row r="1" spans="1:10" ht="13.5" thickBot="1" x14ac:dyDescent="0.25">
      <c r="I1" s="86" t="s">
        <v>209</v>
      </c>
      <c r="J1" s="103"/>
    </row>
    <row r="2" spans="1:10" ht="26.25" thickBot="1" x14ac:dyDescent="0.25">
      <c r="A2" s="557" t="s">
        <v>154</v>
      </c>
      <c r="B2" s="558"/>
      <c r="C2" s="558"/>
      <c r="D2" s="558"/>
      <c r="E2" s="558"/>
      <c r="F2" s="558"/>
      <c r="G2" s="558"/>
      <c r="H2" s="558"/>
      <c r="I2" s="559"/>
      <c r="J2" s="281"/>
    </row>
    <row r="3" spans="1:10" x14ac:dyDescent="0.2">
      <c r="J3" s="103"/>
    </row>
    <row r="4" spans="1:10" x14ac:dyDescent="0.2">
      <c r="J4" s="103"/>
    </row>
    <row r="5" spans="1:10" ht="18" customHeight="1" x14ac:dyDescent="0.3">
      <c r="B5" s="560" t="s">
        <v>259</v>
      </c>
      <c r="C5" s="560"/>
      <c r="D5" s="560"/>
      <c r="E5" s="560"/>
      <c r="F5" s="560"/>
      <c r="G5" s="560"/>
      <c r="H5" s="560"/>
      <c r="J5" s="103"/>
    </row>
    <row r="6" spans="1:10" x14ac:dyDescent="0.2">
      <c r="C6" s="4"/>
      <c r="J6" s="103"/>
    </row>
    <row r="7" spans="1:10" ht="13.5" thickBot="1" x14ac:dyDescent="0.25">
      <c r="J7" s="103"/>
    </row>
    <row r="8" spans="1:10" ht="16.149999999999999" customHeight="1" thickBot="1" x14ac:dyDescent="0.25">
      <c r="A8" s="323" t="s">
        <v>159</v>
      </c>
      <c r="B8" s="330" t="s">
        <v>12</v>
      </c>
      <c r="C8" s="331" t="s">
        <v>11</v>
      </c>
      <c r="D8" s="325" t="s">
        <v>6</v>
      </c>
      <c r="E8" s="326" t="s">
        <v>7</v>
      </c>
      <c r="F8" s="327" t="s">
        <v>8</v>
      </c>
      <c r="G8" s="328" t="s">
        <v>7</v>
      </c>
      <c r="H8" s="329" t="s">
        <v>9</v>
      </c>
      <c r="I8" s="323" t="s">
        <v>10</v>
      </c>
      <c r="J8" s="238"/>
    </row>
    <row r="9" spans="1:10" x14ac:dyDescent="0.2">
      <c r="J9" s="240"/>
    </row>
    <row r="10" spans="1:10" ht="14.25" x14ac:dyDescent="0.2">
      <c r="A10" s="87"/>
      <c r="C10" s="77"/>
      <c r="D10" s="20"/>
      <c r="E10" s="21"/>
      <c r="F10" s="18"/>
      <c r="G10" s="19"/>
      <c r="H10" s="22"/>
      <c r="I10" s="93"/>
      <c r="J10" s="93"/>
    </row>
    <row r="11" spans="1:10" ht="15.75" x14ac:dyDescent="0.25">
      <c r="A11" s="88"/>
      <c r="C11" s="197" t="s">
        <v>54</v>
      </c>
      <c r="D11" s="198"/>
      <c r="E11" s="199"/>
      <c r="F11" s="199"/>
      <c r="G11" s="200"/>
      <c r="H11" s="201" t="s">
        <v>13</v>
      </c>
      <c r="I11" s="372">
        <f>SUM(I13:I51)</f>
        <v>0</v>
      </c>
      <c r="J11" s="173"/>
    </row>
    <row r="12" spans="1:10" x14ac:dyDescent="0.2">
      <c r="A12" s="339"/>
      <c r="C12" s="7"/>
      <c r="D12" s="1"/>
      <c r="E12" s="6"/>
      <c r="F12" s="6"/>
      <c r="H12" s="24"/>
      <c r="I12" s="95"/>
      <c r="J12" s="175"/>
    </row>
    <row r="13" spans="1:10" ht="23.45" customHeight="1" x14ac:dyDescent="0.2">
      <c r="A13" s="340">
        <v>1</v>
      </c>
      <c r="B13" s="178">
        <v>113154264</v>
      </c>
      <c r="C13" s="166" t="s">
        <v>152</v>
      </c>
      <c r="D13" s="167" t="s">
        <v>2</v>
      </c>
      <c r="E13" s="282">
        <v>55.38</v>
      </c>
      <c r="F13" s="157">
        <v>0</v>
      </c>
      <c r="G13" s="158">
        <f>E13*(1+F13/100)</f>
        <v>55.38</v>
      </c>
      <c r="H13" s="405"/>
      <c r="I13" s="157">
        <f>G13*H13</f>
        <v>0</v>
      </c>
      <c r="J13" s="176"/>
    </row>
    <row r="14" spans="1:10" ht="15" customHeight="1" x14ac:dyDescent="0.2">
      <c r="A14" s="272"/>
      <c r="B14" s="179"/>
      <c r="C14" s="142"/>
      <c r="D14" s="169"/>
      <c r="E14" s="159"/>
      <c r="F14" s="245"/>
      <c r="G14" s="245"/>
      <c r="H14" s="406"/>
      <c r="I14" s="246"/>
      <c r="J14" s="280"/>
    </row>
    <row r="15" spans="1:10" ht="15" customHeight="1" x14ac:dyDescent="0.2">
      <c r="A15" s="340">
        <v>2</v>
      </c>
      <c r="B15" s="178">
        <v>119001421</v>
      </c>
      <c r="C15" s="166" t="s">
        <v>56</v>
      </c>
      <c r="D15" s="167" t="s">
        <v>0</v>
      </c>
      <c r="E15" s="282">
        <v>135</v>
      </c>
      <c r="F15" s="157">
        <v>0</v>
      </c>
      <c r="G15" s="158">
        <f>E15*(1+F15/100)</f>
        <v>135</v>
      </c>
      <c r="H15" s="405"/>
      <c r="I15" s="157">
        <f>G15*H15</f>
        <v>0</v>
      </c>
      <c r="J15" s="280"/>
    </row>
    <row r="16" spans="1:10" ht="15" customHeight="1" x14ac:dyDescent="0.2">
      <c r="A16" s="341"/>
      <c r="B16" s="179"/>
      <c r="C16" s="142"/>
      <c r="D16" s="169"/>
      <c r="E16" s="159"/>
      <c r="F16" s="245"/>
      <c r="G16" s="245"/>
      <c r="H16" s="406"/>
      <c r="I16" s="246"/>
      <c r="J16" s="280"/>
    </row>
    <row r="17" spans="1:10" ht="15" customHeight="1" x14ac:dyDescent="0.2">
      <c r="A17" s="340">
        <v>3</v>
      </c>
      <c r="B17" s="178">
        <v>132201201</v>
      </c>
      <c r="C17" s="166" t="s">
        <v>79</v>
      </c>
      <c r="D17" s="167" t="s">
        <v>3</v>
      </c>
      <c r="E17" s="282">
        <v>134.18</v>
      </c>
      <c r="F17" s="157">
        <v>0</v>
      </c>
      <c r="G17" s="158">
        <f>E17*(1+F17/100)</f>
        <v>134.18</v>
      </c>
      <c r="H17" s="405"/>
      <c r="I17" s="157">
        <f>G17*H17</f>
        <v>0</v>
      </c>
      <c r="J17" s="280"/>
    </row>
    <row r="18" spans="1:10" ht="15" customHeight="1" x14ac:dyDescent="0.2">
      <c r="A18" s="342"/>
      <c r="B18" s="181"/>
      <c r="C18" s="142"/>
      <c r="D18" s="171"/>
      <c r="E18" s="159"/>
      <c r="F18" s="161"/>
      <c r="G18" s="162"/>
      <c r="H18" s="407"/>
      <c r="I18" s="247"/>
      <c r="J18" s="280"/>
    </row>
    <row r="19" spans="1:10" ht="15" customHeight="1" x14ac:dyDescent="0.2">
      <c r="A19" s="340">
        <v>4</v>
      </c>
      <c r="B19" s="178">
        <v>132201202</v>
      </c>
      <c r="C19" s="166" t="s">
        <v>80</v>
      </c>
      <c r="D19" s="167" t="s">
        <v>3</v>
      </c>
      <c r="E19" s="282">
        <v>100.29</v>
      </c>
      <c r="F19" s="157">
        <v>0</v>
      </c>
      <c r="G19" s="158">
        <f>E19*(1+F19/100)</f>
        <v>100.29</v>
      </c>
      <c r="H19" s="405"/>
      <c r="I19" s="157">
        <f>G19*H19</f>
        <v>0</v>
      </c>
      <c r="J19" s="280"/>
    </row>
    <row r="20" spans="1:10" ht="15" customHeight="1" x14ac:dyDescent="0.2">
      <c r="A20" s="342"/>
      <c r="B20" s="181"/>
      <c r="C20" s="142"/>
      <c r="D20" s="171"/>
      <c r="E20" s="159"/>
      <c r="F20" s="161"/>
      <c r="G20" s="162"/>
      <c r="H20" s="407"/>
      <c r="I20" s="247"/>
      <c r="J20" s="280"/>
    </row>
    <row r="21" spans="1:10" ht="15" customHeight="1" x14ac:dyDescent="0.2">
      <c r="A21" s="343">
        <v>5</v>
      </c>
      <c r="B21" s="178">
        <v>132201209</v>
      </c>
      <c r="C21" s="166" t="s">
        <v>83</v>
      </c>
      <c r="D21" s="167" t="s">
        <v>3</v>
      </c>
      <c r="E21" s="282">
        <f>0.25*E17</f>
        <v>33.545000000000002</v>
      </c>
      <c r="F21" s="157">
        <v>1</v>
      </c>
      <c r="G21" s="158">
        <f t="shared" ref="G21" si="0">E21*(1+F21/100)</f>
        <v>33.880450000000003</v>
      </c>
      <c r="H21" s="405"/>
      <c r="I21" s="157">
        <f t="shared" ref="I21" si="1">G21*H21</f>
        <v>0</v>
      </c>
      <c r="J21" s="280"/>
    </row>
    <row r="22" spans="1:10" ht="15" customHeight="1" x14ac:dyDescent="0.2">
      <c r="A22" s="342"/>
      <c r="B22" s="181"/>
      <c r="C22" s="142"/>
      <c r="D22" s="171"/>
      <c r="E22" s="159"/>
      <c r="F22" s="161"/>
      <c r="G22" s="162"/>
      <c r="H22" s="407"/>
      <c r="I22" s="247"/>
      <c r="J22" s="280"/>
    </row>
    <row r="23" spans="1:10" ht="15" customHeight="1" x14ac:dyDescent="0.2">
      <c r="A23" s="340">
        <v>6</v>
      </c>
      <c r="B23" s="178">
        <v>132301209</v>
      </c>
      <c r="C23" s="166" t="s">
        <v>84</v>
      </c>
      <c r="D23" s="167" t="s">
        <v>3</v>
      </c>
      <c r="E23" s="282">
        <f>0.25*E19</f>
        <v>25.072500000000002</v>
      </c>
      <c r="F23" s="157">
        <v>2</v>
      </c>
      <c r="G23" s="158">
        <f t="shared" ref="G23" si="2">E23*(1+F23/100)</f>
        <v>25.573950000000004</v>
      </c>
      <c r="H23" s="405"/>
      <c r="I23" s="157">
        <f t="shared" ref="I23" si="3">G23*H23</f>
        <v>0</v>
      </c>
      <c r="J23" s="280"/>
    </row>
    <row r="24" spans="1:10" ht="15" customHeight="1" x14ac:dyDescent="0.2">
      <c r="A24" s="342"/>
      <c r="B24" s="181"/>
      <c r="C24" s="142"/>
      <c r="D24" s="171"/>
      <c r="E24" s="159"/>
      <c r="F24" s="161"/>
      <c r="G24" s="162"/>
      <c r="H24" s="407"/>
      <c r="I24" s="247"/>
      <c r="J24" s="280"/>
    </row>
    <row r="25" spans="1:10" ht="15" customHeight="1" x14ac:dyDescent="0.2">
      <c r="A25" s="340">
        <v>7</v>
      </c>
      <c r="B25" s="178">
        <v>151101102</v>
      </c>
      <c r="C25" s="166" t="s">
        <v>81</v>
      </c>
      <c r="D25" s="167" t="s">
        <v>2</v>
      </c>
      <c r="E25" s="282">
        <v>323</v>
      </c>
      <c r="F25" s="157">
        <v>0</v>
      </c>
      <c r="G25" s="158">
        <f>E25*(1+F25/100)</f>
        <v>323</v>
      </c>
      <c r="H25" s="405"/>
      <c r="I25" s="163">
        <f>G25*H25</f>
        <v>0</v>
      </c>
      <c r="J25" s="280"/>
    </row>
    <row r="26" spans="1:10" ht="15" customHeight="1" x14ac:dyDescent="0.2">
      <c r="A26" s="344"/>
      <c r="B26" s="179"/>
      <c r="C26" s="142"/>
      <c r="D26" s="169"/>
      <c r="E26" s="159"/>
      <c r="F26" s="245"/>
      <c r="G26" s="245"/>
      <c r="H26" s="406"/>
      <c r="I26" s="246"/>
      <c r="J26" s="280"/>
    </row>
    <row r="27" spans="1:10" ht="15" customHeight="1" x14ac:dyDescent="0.2">
      <c r="A27" s="340">
        <v>8</v>
      </c>
      <c r="B27" s="178">
        <v>120001101</v>
      </c>
      <c r="C27" s="166" t="s">
        <v>63</v>
      </c>
      <c r="D27" s="167" t="s">
        <v>3</v>
      </c>
      <c r="E27" s="282">
        <v>135</v>
      </c>
      <c r="F27" s="157">
        <v>0</v>
      </c>
      <c r="G27" s="158">
        <f>E27*(1+F27/100)</f>
        <v>135</v>
      </c>
      <c r="H27" s="405"/>
      <c r="I27" s="157">
        <f>G27*H27</f>
        <v>0</v>
      </c>
      <c r="J27" s="280"/>
    </row>
    <row r="28" spans="1:10" ht="15" customHeight="1" x14ac:dyDescent="0.2">
      <c r="A28" s="344"/>
      <c r="B28" s="181"/>
      <c r="C28" s="172"/>
      <c r="D28" s="169"/>
      <c r="E28" s="283"/>
      <c r="F28" s="164"/>
      <c r="G28" s="165"/>
      <c r="H28" s="408"/>
      <c r="I28" s="244"/>
      <c r="J28" s="280"/>
    </row>
    <row r="29" spans="1:10" ht="15" customHeight="1" x14ac:dyDescent="0.2">
      <c r="A29" s="345">
        <v>9</v>
      </c>
      <c r="B29" s="178">
        <v>151101112</v>
      </c>
      <c r="C29" s="166" t="s">
        <v>82</v>
      </c>
      <c r="D29" s="167" t="s">
        <v>2</v>
      </c>
      <c r="E29" s="282">
        <v>323</v>
      </c>
      <c r="F29" s="157">
        <v>0</v>
      </c>
      <c r="G29" s="158">
        <f>E29*(1+F29/100)</f>
        <v>323</v>
      </c>
      <c r="H29" s="405"/>
      <c r="I29" s="157">
        <f>G29*H29</f>
        <v>0</v>
      </c>
      <c r="J29" s="280"/>
    </row>
    <row r="30" spans="1:10" ht="15" customHeight="1" x14ac:dyDescent="0.2">
      <c r="A30" s="344"/>
      <c r="B30" s="179"/>
      <c r="C30" s="142"/>
      <c r="D30" s="169"/>
      <c r="E30" s="159"/>
      <c r="F30" s="245"/>
      <c r="G30" s="245"/>
      <c r="H30" s="406"/>
      <c r="I30" s="246"/>
      <c r="J30" s="280"/>
    </row>
    <row r="31" spans="1:10" ht="15" customHeight="1" x14ac:dyDescent="0.2">
      <c r="A31" s="340">
        <v>10</v>
      </c>
      <c r="B31" s="178">
        <v>162301101</v>
      </c>
      <c r="C31" s="166" t="s">
        <v>143</v>
      </c>
      <c r="D31" s="167" t="s">
        <v>3</v>
      </c>
      <c r="E31" s="282">
        <f>E32</f>
        <v>322.3</v>
      </c>
      <c r="F31" s="157">
        <v>0</v>
      </c>
      <c r="G31" s="158">
        <f>E31*(1+F31/100)</f>
        <v>322.3</v>
      </c>
      <c r="H31" s="405"/>
      <c r="I31" s="157">
        <f>G31*H31</f>
        <v>0</v>
      </c>
      <c r="J31" s="280"/>
    </row>
    <row r="32" spans="1:10" ht="15" customHeight="1" x14ac:dyDescent="0.2">
      <c r="A32" s="272"/>
      <c r="B32" s="179"/>
      <c r="C32" s="142" t="s">
        <v>163</v>
      </c>
      <c r="D32" s="169"/>
      <c r="E32" s="159">
        <v>322.3</v>
      </c>
      <c r="F32" s="245"/>
      <c r="G32" s="245"/>
      <c r="H32" s="406"/>
      <c r="I32" s="246"/>
      <c r="J32" s="280"/>
    </row>
    <row r="33" spans="1:10" ht="15" customHeight="1" x14ac:dyDescent="0.2">
      <c r="A33" s="340">
        <v>11</v>
      </c>
      <c r="B33" s="178">
        <v>167101102</v>
      </c>
      <c r="C33" s="166" t="s">
        <v>161</v>
      </c>
      <c r="D33" s="167" t="s">
        <v>3</v>
      </c>
      <c r="E33" s="282">
        <v>161.15</v>
      </c>
      <c r="F33" s="157">
        <v>1</v>
      </c>
      <c r="G33" s="158">
        <f>E33*(1+F33/100)</f>
        <v>162.76150000000001</v>
      </c>
      <c r="H33" s="405"/>
      <c r="I33" s="157">
        <f>G33*H33</f>
        <v>0</v>
      </c>
      <c r="J33" s="280"/>
    </row>
    <row r="34" spans="1:10" ht="15" customHeight="1" thickBot="1" x14ac:dyDescent="0.25">
      <c r="A34" s="334"/>
      <c r="B34" s="181"/>
      <c r="C34" s="142"/>
      <c r="D34" s="169"/>
      <c r="E34" s="159"/>
      <c r="F34" s="164"/>
      <c r="G34" s="165"/>
      <c r="H34" s="408"/>
      <c r="I34" s="86" t="s">
        <v>210</v>
      </c>
      <c r="J34" s="176"/>
    </row>
    <row r="35" spans="1:10" ht="15" customHeight="1" thickBot="1" x14ac:dyDescent="0.25">
      <c r="A35" s="323" t="s">
        <v>159</v>
      </c>
      <c r="B35" s="330" t="s">
        <v>12</v>
      </c>
      <c r="C35" s="324" t="s">
        <v>11</v>
      </c>
      <c r="D35" s="325" t="s">
        <v>6</v>
      </c>
      <c r="E35" s="326" t="s">
        <v>7</v>
      </c>
      <c r="F35" s="327" t="s">
        <v>8</v>
      </c>
      <c r="G35" s="328" t="s">
        <v>7</v>
      </c>
      <c r="H35" s="409" t="s">
        <v>9</v>
      </c>
      <c r="I35" s="323" t="s">
        <v>10</v>
      </c>
      <c r="J35" s="238"/>
    </row>
    <row r="36" spans="1:10" ht="15" customHeight="1" x14ac:dyDescent="0.2">
      <c r="A36" s="272"/>
      <c r="B36" s="179"/>
      <c r="C36" s="142"/>
      <c r="D36" s="169"/>
      <c r="E36" s="170"/>
      <c r="F36" s="245"/>
      <c r="G36" s="245"/>
      <c r="H36" s="406"/>
      <c r="I36" s="246"/>
      <c r="J36" s="238"/>
    </row>
    <row r="37" spans="1:10" ht="15" customHeight="1" x14ac:dyDescent="0.2">
      <c r="A37" s="340">
        <v>12</v>
      </c>
      <c r="B37" s="178">
        <v>997013511</v>
      </c>
      <c r="C37" s="196" t="s">
        <v>155</v>
      </c>
      <c r="D37" s="167" t="s">
        <v>3</v>
      </c>
      <c r="E37" s="282">
        <v>12.98</v>
      </c>
      <c r="F37" s="157">
        <v>0</v>
      </c>
      <c r="G37" s="158">
        <f>E37*(1+F37/100)</f>
        <v>12.98</v>
      </c>
      <c r="H37" s="405"/>
      <c r="I37" s="157">
        <f>G37*H37</f>
        <v>0</v>
      </c>
      <c r="J37" s="238"/>
    </row>
    <row r="38" spans="1:10" ht="15" customHeight="1" x14ac:dyDescent="0.2">
      <c r="A38" s="334"/>
      <c r="B38" s="179"/>
      <c r="C38" s="142"/>
      <c r="D38" s="169"/>
      <c r="E38" s="159"/>
      <c r="F38" s="160"/>
      <c r="G38" s="160"/>
      <c r="H38" s="410"/>
      <c r="I38" s="160"/>
      <c r="J38" s="280"/>
    </row>
    <row r="39" spans="1:10" ht="15" customHeight="1" x14ac:dyDescent="0.2">
      <c r="A39" s="340">
        <v>13</v>
      </c>
      <c r="B39" s="178">
        <v>9970135091</v>
      </c>
      <c r="C39" s="118" t="s">
        <v>156</v>
      </c>
      <c r="D39" s="167" t="s">
        <v>3</v>
      </c>
      <c r="E39" s="282">
        <v>116.82</v>
      </c>
      <c r="F39" s="157">
        <v>0</v>
      </c>
      <c r="G39" s="158">
        <f>E39*(1+F39/100)</f>
        <v>116.82</v>
      </c>
      <c r="H39" s="405"/>
      <c r="I39" s="157">
        <f>G39*H39</f>
        <v>0</v>
      </c>
      <c r="J39" s="280"/>
    </row>
    <row r="40" spans="1:10" ht="15" customHeight="1" x14ac:dyDescent="0.2">
      <c r="A40" s="334"/>
      <c r="B40" s="179"/>
      <c r="C40" s="142"/>
      <c r="D40" s="169"/>
      <c r="E40" s="159"/>
      <c r="F40" s="160"/>
      <c r="G40" s="160"/>
      <c r="H40" s="410"/>
      <c r="I40" s="160"/>
      <c r="J40" s="280"/>
    </row>
    <row r="41" spans="1:10" ht="15" customHeight="1" x14ac:dyDescent="0.2">
      <c r="A41" s="340">
        <v>14</v>
      </c>
      <c r="B41" s="178">
        <v>171201201</v>
      </c>
      <c r="C41" s="94" t="s">
        <v>162</v>
      </c>
      <c r="D41" s="167" t="s">
        <v>3</v>
      </c>
      <c r="E41" s="282">
        <v>72.319999999999993</v>
      </c>
      <c r="F41" s="157">
        <v>0</v>
      </c>
      <c r="G41" s="158">
        <f>E41*(1+F41/100)</f>
        <v>72.319999999999993</v>
      </c>
      <c r="H41" s="405"/>
      <c r="I41" s="157">
        <f>G41*H41</f>
        <v>0</v>
      </c>
      <c r="J41" s="176"/>
    </row>
    <row r="42" spans="1:10" ht="15" customHeight="1" x14ac:dyDescent="0.2">
      <c r="A42" s="334"/>
      <c r="B42" s="179"/>
      <c r="C42" s="142"/>
      <c r="D42" s="169"/>
      <c r="E42" s="159"/>
      <c r="F42" s="160"/>
      <c r="G42" s="160"/>
      <c r="H42" s="410"/>
      <c r="I42" s="160"/>
      <c r="J42" s="280"/>
    </row>
    <row r="43" spans="1:10" ht="15" customHeight="1" x14ac:dyDescent="0.2">
      <c r="A43" s="343">
        <v>15</v>
      </c>
      <c r="B43" s="178">
        <v>171201211</v>
      </c>
      <c r="C43" s="364" t="s">
        <v>64</v>
      </c>
      <c r="D43" s="366"/>
      <c r="E43" s="285"/>
      <c r="F43" s="367"/>
      <c r="G43" s="368"/>
      <c r="H43" s="411"/>
      <c r="I43" s="369"/>
      <c r="J43" s="176"/>
    </row>
    <row r="44" spans="1:10" ht="15" customHeight="1" x14ac:dyDescent="0.2">
      <c r="A44" s="103"/>
      <c r="B44" s="179"/>
      <c r="C44" s="94" t="s">
        <v>158</v>
      </c>
      <c r="D44" s="365" t="s">
        <v>1</v>
      </c>
      <c r="E44" s="286">
        <v>18.5</v>
      </c>
      <c r="F44" s="254">
        <v>0</v>
      </c>
      <c r="G44" s="255">
        <f t="shared" ref="G44:G45" si="4">E44*(1+F44/100)</f>
        <v>18.5</v>
      </c>
      <c r="H44" s="412"/>
      <c r="I44" s="254">
        <f t="shared" ref="I44:I45" si="5">G44*H44</f>
        <v>0</v>
      </c>
      <c r="J44" s="280"/>
    </row>
    <row r="45" spans="1:10" ht="15" customHeight="1" x14ac:dyDescent="0.2">
      <c r="A45" s="103"/>
      <c r="B45" s="179"/>
      <c r="C45" s="248" t="s">
        <v>157</v>
      </c>
      <c r="D45" s="249" t="s">
        <v>1</v>
      </c>
      <c r="E45" s="284">
        <v>10.41</v>
      </c>
      <c r="F45" s="250">
        <v>0</v>
      </c>
      <c r="G45" s="251">
        <f t="shared" si="4"/>
        <v>10.41</v>
      </c>
      <c r="H45" s="413"/>
      <c r="I45" s="250">
        <f t="shared" si="5"/>
        <v>0</v>
      </c>
      <c r="J45" s="280"/>
    </row>
    <row r="46" spans="1:10" ht="15" customHeight="1" x14ac:dyDescent="0.2">
      <c r="A46" s="103"/>
      <c r="B46" s="179"/>
      <c r="C46" s="256"/>
      <c r="D46" s="257"/>
      <c r="E46" s="285"/>
      <c r="F46" s="258"/>
      <c r="G46" s="259"/>
      <c r="H46" s="411"/>
      <c r="I46" s="258"/>
      <c r="J46" s="280"/>
    </row>
    <row r="47" spans="1:10" ht="15" customHeight="1" x14ac:dyDescent="0.2">
      <c r="A47" s="343">
        <v>16</v>
      </c>
      <c r="B47" s="178">
        <v>174101101</v>
      </c>
      <c r="C47" s="252" t="s">
        <v>85</v>
      </c>
      <c r="D47" s="253" t="s">
        <v>3</v>
      </c>
      <c r="E47" s="286">
        <v>161.15</v>
      </c>
      <c r="F47" s="254">
        <v>0</v>
      </c>
      <c r="G47" s="255">
        <f>E47*(1+F47/100)</f>
        <v>161.15</v>
      </c>
      <c r="H47" s="412"/>
      <c r="I47" s="254">
        <f>G47*H47</f>
        <v>0</v>
      </c>
      <c r="J47" s="176"/>
    </row>
    <row r="48" spans="1:10" ht="15" customHeight="1" x14ac:dyDescent="0.2">
      <c r="A48" s="103"/>
      <c r="B48" s="179"/>
      <c r="C48" s="9"/>
      <c r="D48" s="16"/>
      <c r="E48" s="15"/>
      <c r="F48" s="11"/>
      <c r="G48" s="11"/>
      <c r="H48" s="414"/>
      <c r="I48" s="11"/>
      <c r="J48" s="279"/>
    </row>
    <row r="49" spans="1:10" ht="15" customHeight="1" x14ac:dyDescent="0.2">
      <c r="A49" s="343">
        <v>17</v>
      </c>
      <c r="B49" s="178">
        <v>175111101</v>
      </c>
      <c r="C49" s="94" t="s">
        <v>86</v>
      </c>
      <c r="D49" s="8" t="s">
        <v>3</v>
      </c>
      <c r="E49" s="282">
        <v>28.88</v>
      </c>
      <c r="F49" s="157">
        <v>0</v>
      </c>
      <c r="G49" s="158">
        <f>E49*(1+F49/100)</f>
        <v>28.88</v>
      </c>
      <c r="H49" s="405"/>
      <c r="I49" s="157">
        <f>G49*H49</f>
        <v>0</v>
      </c>
      <c r="J49" s="106"/>
    </row>
    <row r="50" spans="1:10" ht="15" customHeight="1" x14ac:dyDescent="0.2">
      <c r="A50" s="103"/>
      <c r="B50" s="181"/>
      <c r="C50" s="9"/>
      <c r="D50" s="16"/>
      <c r="E50" s="159"/>
      <c r="F50" s="164"/>
      <c r="G50" s="165"/>
      <c r="H50" s="408"/>
      <c r="I50" s="164"/>
      <c r="J50" s="106"/>
    </row>
    <row r="51" spans="1:10" ht="15" customHeight="1" x14ac:dyDescent="0.2">
      <c r="A51" s="343">
        <v>18</v>
      </c>
      <c r="B51" s="386">
        <v>583313400</v>
      </c>
      <c r="C51" s="387" t="s">
        <v>205</v>
      </c>
      <c r="D51" s="8" t="s">
        <v>1</v>
      </c>
      <c r="E51" s="282">
        <v>47.52</v>
      </c>
      <c r="F51" s="157">
        <v>0</v>
      </c>
      <c r="G51" s="158">
        <f>E51*(1+F51/100)</f>
        <v>47.52</v>
      </c>
      <c r="H51" s="405"/>
      <c r="I51" s="157">
        <f>G51*H51</f>
        <v>0</v>
      </c>
      <c r="J51" s="106"/>
    </row>
    <row r="52" spans="1:10" x14ac:dyDescent="0.2">
      <c r="A52" s="322"/>
      <c r="B52" s="185"/>
      <c r="C52" s="188"/>
      <c r="D52" s="278"/>
      <c r="E52" s="162"/>
      <c r="F52" s="176"/>
      <c r="G52" s="187"/>
      <c r="H52" s="408"/>
      <c r="I52" s="176"/>
      <c r="J52" s="106"/>
    </row>
    <row r="53" spans="1:10" x14ac:dyDescent="0.2">
      <c r="A53" s="322"/>
      <c r="B53" s="185"/>
      <c r="C53" s="188"/>
      <c r="D53" s="278"/>
      <c r="E53" s="162"/>
      <c r="F53" s="176"/>
      <c r="G53" s="187"/>
      <c r="H53" s="408"/>
      <c r="I53" s="176"/>
      <c r="J53" s="106"/>
    </row>
    <row r="54" spans="1:10" x14ac:dyDescent="0.2">
      <c r="A54" s="322"/>
      <c r="B54" s="185"/>
      <c r="C54" s="188"/>
      <c r="D54" s="278"/>
      <c r="E54" s="162"/>
      <c r="F54" s="176"/>
      <c r="G54" s="187"/>
      <c r="H54" s="408"/>
      <c r="I54" s="176"/>
      <c r="J54" s="106"/>
    </row>
    <row r="55" spans="1:10" ht="15.75" x14ac:dyDescent="0.25">
      <c r="A55" s="339"/>
      <c r="B55" s="180"/>
      <c r="C55" s="197" t="s">
        <v>87</v>
      </c>
      <c r="D55" s="198"/>
      <c r="E55" s="199"/>
      <c r="F55" s="199"/>
      <c r="G55" s="200"/>
      <c r="H55" s="415" t="s">
        <v>13</v>
      </c>
      <c r="I55" s="372">
        <f>SUM(I57:I58)</f>
        <v>0</v>
      </c>
      <c r="J55" s="174"/>
    </row>
    <row r="56" spans="1:10" ht="12" customHeight="1" x14ac:dyDescent="0.2">
      <c r="A56" s="339"/>
      <c r="B56" s="180"/>
      <c r="C56" s="7"/>
      <c r="D56" s="1"/>
      <c r="E56" s="6"/>
      <c r="F56" s="6"/>
      <c r="H56" s="416"/>
      <c r="I56" s="32"/>
      <c r="J56" s="174"/>
    </row>
    <row r="57" spans="1:10" x14ac:dyDescent="0.2">
      <c r="A57" s="340">
        <v>19</v>
      </c>
      <c r="B57" s="178">
        <v>451541111</v>
      </c>
      <c r="C57" s="3" t="s">
        <v>88</v>
      </c>
      <c r="D57" s="8" t="s">
        <v>3</v>
      </c>
      <c r="E57" s="295">
        <v>15.2</v>
      </c>
      <c r="F57" s="5">
        <v>1</v>
      </c>
      <c r="G57" s="13">
        <f>E57*(1+F57/100)</f>
        <v>15.351999999999999</v>
      </c>
      <c r="H57" s="417"/>
      <c r="I57" s="5">
        <f>G57*H57</f>
        <v>0</v>
      </c>
      <c r="J57" s="106"/>
    </row>
    <row r="58" spans="1:10" x14ac:dyDescent="0.2">
      <c r="A58" s="334"/>
      <c r="B58" s="179"/>
      <c r="C58" s="142"/>
      <c r="D58" s="278"/>
      <c r="E58" s="91"/>
      <c r="F58" s="102"/>
      <c r="G58" s="102"/>
      <c r="H58" s="414"/>
      <c r="I58" s="102"/>
      <c r="J58" s="279"/>
    </row>
    <row r="59" spans="1:10" x14ac:dyDescent="0.2">
      <c r="A59" s="334"/>
      <c r="B59" s="179"/>
      <c r="C59" s="142"/>
      <c r="D59" s="278"/>
      <c r="E59" s="91"/>
      <c r="F59" s="102"/>
      <c r="G59" s="102"/>
      <c r="H59" s="414"/>
      <c r="I59" s="102"/>
      <c r="J59" s="279"/>
    </row>
    <row r="60" spans="1:10" x14ac:dyDescent="0.2">
      <c r="A60" s="334"/>
      <c r="B60" s="179"/>
      <c r="C60" s="142"/>
      <c r="D60" s="278"/>
      <c r="E60" s="91"/>
      <c r="F60" s="102"/>
      <c r="G60" s="102"/>
      <c r="H60" s="414"/>
      <c r="I60" s="102"/>
      <c r="J60" s="279"/>
    </row>
    <row r="61" spans="1:10" ht="15.75" x14ac:dyDescent="0.25">
      <c r="A61" s="103"/>
      <c r="B61" s="202"/>
      <c r="C61" s="197" t="s">
        <v>89</v>
      </c>
      <c r="D61" s="203"/>
      <c r="E61" s="204"/>
      <c r="F61" s="204"/>
      <c r="G61" s="204"/>
      <c r="H61" s="415" t="s">
        <v>13</v>
      </c>
      <c r="I61" s="372">
        <f>SUM(I63:I87)</f>
        <v>0</v>
      </c>
      <c r="J61" s="174"/>
    </row>
    <row r="62" spans="1:10" ht="15.75" x14ac:dyDescent="0.25">
      <c r="A62" s="103"/>
      <c r="B62" s="202"/>
      <c r="C62" s="197"/>
      <c r="D62" s="203"/>
      <c r="E62" s="204"/>
      <c r="F62" s="204"/>
      <c r="G62" s="204"/>
      <c r="H62" s="415"/>
      <c r="I62" s="237"/>
      <c r="J62" s="174"/>
    </row>
    <row r="63" spans="1:10" x14ac:dyDescent="0.2">
      <c r="A63" s="346">
        <v>20</v>
      </c>
      <c r="B63" s="192">
        <v>451541112</v>
      </c>
      <c r="C63" s="132" t="s">
        <v>137</v>
      </c>
      <c r="D63" s="133" t="s">
        <v>2</v>
      </c>
      <c r="E63" s="290">
        <v>193.9</v>
      </c>
      <c r="F63" s="134">
        <v>0</v>
      </c>
      <c r="G63" s="135">
        <f>E63*(1+F63/100)</f>
        <v>193.9</v>
      </c>
      <c r="H63" s="418"/>
      <c r="I63" s="134">
        <f>G63*H63</f>
        <v>0</v>
      </c>
      <c r="J63" s="97"/>
    </row>
    <row r="64" spans="1:10" x14ac:dyDescent="0.2">
      <c r="A64" s="347"/>
      <c r="B64" s="260"/>
      <c r="C64" s="261"/>
      <c r="D64" s="14"/>
      <c r="E64" s="262"/>
      <c r="F64" s="263"/>
      <c r="G64" s="263"/>
      <c r="H64" s="419"/>
      <c r="I64" s="264"/>
      <c r="J64" s="177"/>
    </row>
    <row r="65" spans="1:10" ht="24" x14ac:dyDescent="0.2">
      <c r="A65" s="340">
        <v>21</v>
      </c>
      <c r="B65" s="178">
        <v>451541112</v>
      </c>
      <c r="C65" s="3" t="s">
        <v>138</v>
      </c>
      <c r="D65" s="8" t="s">
        <v>2</v>
      </c>
      <c r="E65" s="291">
        <v>138.5</v>
      </c>
      <c r="F65" s="138">
        <v>0</v>
      </c>
      <c r="G65" s="139">
        <f>E65*(1+F65/100)</f>
        <v>138.5</v>
      </c>
      <c r="H65" s="420"/>
      <c r="I65" s="138">
        <f>G65*H65</f>
        <v>0</v>
      </c>
      <c r="J65" s="97"/>
    </row>
    <row r="66" spans="1:10" x14ac:dyDescent="0.2">
      <c r="A66" s="348"/>
      <c r="B66" s="186"/>
      <c r="C66" s="140"/>
      <c r="D66" s="14"/>
      <c r="E66" s="289"/>
      <c r="F66" s="97"/>
      <c r="G66" s="98"/>
      <c r="H66" s="421"/>
      <c r="I66" s="97"/>
      <c r="J66" s="97"/>
    </row>
    <row r="67" spans="1:10" ht="24" x14ac:dyDescent="0.2">
      <c r="A67" s="349">
        <v>22</v>
      </c>
      <c r="B67" s="287">
        <v>596211112</v>
      </c>
      <c r="C67" s="136" t="s">
        <v>168</v>
      </c>
      <c r="D67" s="288" t="s">
        <v>2</v>
      </c>
      <c r="E67" s="291">
        <v>193.9</v>
      </c>
      <c r="F67" s="5">
        <v>0</v>
      </c>
      <c r="G67" s="130">
        <f>E67*(1+F67/100)</f>
        <v>193.9</v>
      </c>
      <c r="H67" s="422"/>
      <c r="I67" s="5">
        <f>G67*H67</f>
        <v>0</v>
      </c>
      <c r="J67" s="97"/>
    </row>
    <row r="68" spans="1:10" x14ac:dyDescent="0.2">
      <c r="A68" s="334"/>
      <c r="B68" s="181"/>
      <c r="C68" s="142"/>
      <c r="D68" s="169"/>
      <c r="E68" s="170"/>
      <c r="F68" s="164"/>
      <c r="G68" s="165"/>
      <c r="H68" s="408"/>
      <c r="I68" s="164"/>
      <c r="J68" s="164"/>
    </row>
    <row r="69" spans="1:10" x14ac:dyDescent="0.2">
      <c r="A69" s="343">
        <v>23</v>
      </c>
      <c r="B69" s="182">
        <v>596241110</v>
      </c>
      <c r="C69" s="118" t="s">
        <v>164</v>
      </c>
      <c r="D69" s="129" t="s">
        <v>0</v>
      </c>
      <c r="E69" s="294">
        <v>60</v>
      </c>
      <c r="F69" s="157">
        <v>0</v>
      </c>
      <c r="G69" s="194">
        <f>E69*(1+F69/100)</f>
        <v>60</v>
      </c>
      <c r="H69" s="423"/>
      <c r="I69" s="157">
        <f>G69*H69</f>
        <v>0</v>
      </c>
      <c r="J69" s="128"/>
    </row>
    <row r="70" spans="1:10" ht="13.5" thickBot="1" x14ac:dyDescent="0.25">
      <c r="A70" s="322"/>
      <c r="B70" s="181"/>
      <c r="C70" s="119"/>
      <c r="D70" s="319"/>
      <c r="E70" s="320"/>
      <c r="F70" s="164"/>
      <c r="G70" s="321"/>
      <c r="H70" s="424"/>
      <c r="I70" s="86" t="s">
        <v>211</v>
      </c>
      <c r="J70" s="128"/>
    </row>
    <row r="71" spans="1:10" ht="15" customHeight="1" thickBot="1" x14ac:dyDescent="0.25">
      <c r="A71" s="271" t="s">
        <v>159</v>
      </c>
      <c r="B71" s="265" t="s">
        <v>12</v>
      </c>
      <c r="C71" s="266" t="s">
        <v>11</v>
      </c>
      <c r="D71" s="267" t="s">
        <v>6</v>
      </c>
      <c r="E71" s="268" t="s">
        <v>7</v>
      </c>
      <c r="F71" s="269" t="s">
        <v>8</v>
      </c>
      <c r="G71" s="270" t="s">
        <v>7</v>
      </c>
      <c r="H71" s="425" t="s">
        <v>9</v>
      </c>
      <c r="I71" s="271" t="s">
        <v>10</v>
      </c>
      <c r="J71" s="27"/>
    </row>
    <row r="72" spans="1:10" x14ac:dyDescent="0.2">
      <c r="A72" s="334"/>
      <c r="B72" s="292"/>
      <c r="C72" s="293"/>
      <c r="D72" s="124"/>
      <c r="E72" s="127"/>
      <c r="F72" s="125"/>
      <c r="G72" s="126"/>
      <c r="H72" s="426"/>
      <c r="I72" s="128"/>
      <c r="J72" s="128"/>
    </row>
    <row r="73" spans="1:10" x14ac:dyDescent="0.2">
      <c r="A73" s="343">
        <v>24</v>
      </c>
      <c r="B73" s="191">
        <v>596242111</v>
      </c>
      <c r="C73" s="190" t="s">
        <v>165</v>
      </c>
      <c r="D73" s="129" t="s">
        <v>0</v>
      </c>
      <c r="E73" s="294">
        <v>5</v>
      </c>
      <c r="F73" s="157">
        <v>0</v>
      </c>
      <c r="G73" s="194">
        <f>E73*(1+F73/100)</f>
        <v>5</v>
      </c>
      <c r="H73" s="423"/>
      <c r="I73" s="157">
        <f>G73*H73</f>
        <v>0</v>
      </c>
      <c r="J73" s="128"/>
    </row>
    <row r="74" spans="1:10" x14ac:dyDescent="0.2">
      <c r="A74" s="103"/>
      <c r="B74" s="292"/>
      <c r="C74" s="293"/>
      <c r="D74" s="124"/>
      <c r="E74" s="127"/>
      <c r="F74" s="125"/>
      <c r="G74" s="126"/>
      <c r="H74" s="426"/>
      <c r="I74" s="128"/>
      <c r="J74" s="128"/>
    </row>
    <row r="75" spans="1:10" x14ac:dyDescent="0.2">
      <c r="A75" s="340">
        <v>25</v>
      </c>
      <c r="B75" s="191">
        <v>564752111</v>
      </c>
      <c r="C75" s="190" t="s">
        <v>141</v>
      </c>
      <c r="D75" s="129" t="s">
        <v>2</v>
      </c>
      <c r="E75" s="296">
        <v>8.98</v>
      </c>
      <c r="F75" s="157">
        <v>0</v>
      </c>
      <c r="G75" s="194">
        <f>E75*(1+F75/100)</f>
        <v>8.98</v>
      </c>
      <c r="H75" s="423"/>
      <c r="I75" s="157">
        <f>G75*H75</f>
        <v>0</v>
      </c>
      <c r="J75" s="128"/>
    </row>
    <row r="76" spans="1:10" ht="15.6" customHeight="1" x14ac:dyDescent="0.2">
      <c r="A76" s="339"/>
      <c r="B76" s="183"/>
      <c r="C76" s="120"/>
      <c r="D76" s="124"/>
      <c r="E76" s="297"/>
      <c r="F76" s="125"/>
      <c r="G76" s="126"/>
      <c r="H76" s="426"/>
      <c r="I76" s="128"/>
      <c r="J76" s="128"/>
    </row>
    <row r="77" spans="1:10" ht="15.6" customHeight="1" x14ac:dyDescent="0.2">
      <c r="A77" s="340">
        <v>26</v>
      </c>
      <c r="B77" s="182">
        <v>564752114</v>
      </c>
      <c r="C77" s="196" t="s">
        <v>142</v>
      </c>
      <c r="D77" s="195" t="s">
        <v>2</v>
      </c>
      <c r="E77" s="296">
        <v>55.38</v>
      </c>
      <c r="F77" s="157">
        <v>0</v>
      </c>
      <c r="G77" s="194">
        <f>E77*(1+F77/100)</f>
        <v>55.38</v>
      </c>
      <c r="H77" s="423"/>
      <c r="I77" s="157">
        <f>G77*H77</f>
        <v>0</v>
      </c>
      <c r="J77" s="128"/>
    </row>
    <row r="78" spans="1:10" x14ac:dyDescent="0.2">
      <c r="A78" s="103"/>
      <c r="B78" s="181"/>
      <c r="C78" s="142" t="s">
        <v>140</v>
      </c>
      <c r="D78" s="169"/>
      <c r="E78" s="170"/>
      <c r="F78" s="164"/>
      <c r="G78" s="165"/>
      <c r="H78" s="408"/>
      <c r="J78" s="164"/>
    </row>
    <row r="79" spans="1:10" x14ac:dyDescent="0.2">
      <c r="A79" s="340">
        <v>27</v>
      </c>
      <c r="B79" s="182">
        <v>577144111</v>
      </c>
      <c r="C79" s="189" t="s">
        <v>90</v>
      </c>
      <c r="D79" s="195" t="s">
        <v>2</v>
      </c>
      <c r="E79" s="194">
        <f>E13</f>
        <v>55.38</v>
      </c>
      <c r="F79" s="157">
        <v>0</v>
      </c>
      <c r="G79" s="194">
        <f>E79*(1+F79/100)</f>
        <v>55.38</v>
      </c>
      <c r="H79" s="423"/>
      <c r="I79" s="157">
        <f>G79*H79</f>
        <v>0</v>
      </c>
      <c r="J79" s="128"/>
    </row>
    <row r="80" spans="1:10" x14ac:dyDescent="0.2">
      <c r="A80" s="334"/>
      <c r="B80" s="184"/>
      <c r="C80" s="190" t="s">
        <v>124</v>
      </c>
      <c r="D80" s="121"/>
      <c r="E80" s="193"/>
      <c r="F80" s="123"/>
      <c r="G80" s="122"/>
      <c r="H80" s="427"/>
      <c r="I80" s="128"/>
      <c r="J80" s="128"/>
    </row>
    <row r="81" spans="1:10" x14ac:dyDescent="0.2">
      <c r="A81" s="334"/>
      <c r="B81" s="184"/>
      <c r="C81" s="119"/>
      <c r="D81" s="121"/>
      <c r="E81" s="193"/>
      <c r="F81" s="123"/>
      <c r="G81" s="122"/>
      <c r="H81" s="427"/>
      <c r="I81" s="128"/>
      <c r="J81" s="128"/>
    </row>
    <row r="82" spans="1:10" x14ac:dyDescent="0.2">
      <c r="A82" s="340">
        <v>28</v>
      </c>
      <c r="B82" s="182">
        <v>577144122</v>
      </c>
      <c r="C82" s="189" t="s">
        <v>160</v>
      </c>
      <c r="D82" s="195" t="s">
        <v>2</v>
      </c>
      <c r="E82" s="194">
        <f>E79</f>
        <v>55.38</v>
      </c>
      <c r="F82" s="157">
        <v>0</v>
      </c>
      <c r="G82" s="194">
        <f>E82*(1+F82/100)</f>
        <v>55.38</v>
      </c>
      <c r="H82" s="423"/>
      <c r="I82" s="157">
        <f>G82*H82</f>
        <v>0</v>
      </c>
      <c r="J82" s="128"/>
    </row>
    <row r="83" spans="1:10" x14ac:dyDescent="0.2">
      <c r="A83" s="334"/>
      <c r="B83" s="184"/>
      <c r="C83" s="190" t="s">
        <v>125</v>
      </c>
      <c r="D83" s="121"/>
      <c r="E83" s="193"/>
      <c r="F83" s="123"/>
      <c r="G83" s="122"/>
      <c r="H83" s="427"/>
      <c r="I83" s="128"/>
      <c r="J83" s="128"/>
    </row>
    <row r="84" spans="1:10" x14ac:dyDescent="0.2">
      <c r="A84" s="334"/>
      <c r="B84" s="184"/>
      <c r="C84" s="119"/>
      <c r="D84" s="121"/>
      <c r="E84" s="193"/>
      <c r="F84" s="123"/>
      <c r="G84" s="122"/>
      <c r="H84" s="427"/>
      <c r="I84" s="128"/>
      <c r="J84" s="128"/>
    </row>
    <row r="85" spans="1:10" ht="24" x14ac:dyDescent="0.2">
      <c r="A85" s="343">
        <v>29</v>
      </c>
      <c r="B85" s="388" t="s">
        <v>166</v>
      </c>
      <c r="C85" s="389" t="s">
        <v>167</v>
      </c>
      <c r="D85" s="8" t="s">
        <v>2</v>
      </c>
      <c r="E85" s="168">
        <v>5</v>
      </c>
      <c r="F85" s="157">
        <v>0</v>
      </c>
      <c r="G85" s="158">
        <f>E85*(1+F85/100)</f>
        <v>5</v>
      </c>
      <c r="H85" s="405"/>
      <c r="I85" s="157">
        <f>G85*H85</f>
        <v>0</v>
      </c>
      <c r="J85" s="97"/>
    </row>
    <row r="86" spans="1:10" x14ac:dyDescent="0.2">
      <c r="A86" s="322"/>
      <c r="B86" s="184"/>
      <c r="C86" s="188"/>
      <c r="D86" s="16"/>
      <c r="E86" s="162"/>
      <c r="F86" s="164"/>
      <c r="G86" s="165"/>
      <c r="H86" s="408"/>
      <c r="I86" s="164"/>
      <c r="J86" s="97"/>
    </row>
    <row r="87" spans="1:10" x14ac:dyDescent="0.2">
      <c r="A87" s="343">
        <v>30</v>
      </c>
      <c r="B87" s="178">
        <v>998223011</v>
      </c>
      <c r="C87" s="118" t="s">
        <v>122</v>
      </c>
      <c r="D87" s="129" t="s">
        <v>1</v>
      </c>
      <c r="E87" s="223">
        <v>59.923000000000002</v>
      </c>
      <c r="F87" s="157">
        <v>0</v>
      </c>
      <c r="G87" s="90">
        <f>E87*(1+F87/100)</f>
        <v>59.923000000000002</v>
      </c>
      <c r="H87" s="428"/>
      <c r="I87" s="12">
        <f>G87*H87</f>
        <v>0</v>
      </c>
      <c r="J87" s="230"/>
    </row>
    <row r="88" spans="1:10" x14ac:dyDescent="0.2">
      <c r="A88" s="322"/>
      <c r="B88" s="184"/>
      <c r="C88" s="188"/>
      <c r="D88" s="16"/>
      <c r="E88" s="162"/>
      <c r="F88" s="164"/>
      <c r="G88" s="165"/>
      <c r="H88" s="408"/>
      <c r="I88" s="164"/>
      <c r="J88" s="97"/>
    </row>
    <row r="89" spans="1:10" x14ac:dyDescent="0.2">
      <c r="A89" s="334"/>
      <c r="B89" s="184"/>
      <c r="C89" s="119"/>
      <c r="D89" s="121"/>
      <c r="E89" s="193"/>
      <c r="F89" s="123"/>
      <c r="G89" s="122"/>
      <c r="H89" s="427"/>
      <c r="I89" s="128"/>
      <c r="J89" s="128"/>
    </row>
    <row r="90" spans="1:10" x14ac:dyDescent="0.2">
      <c r="A90" s="350"/>
      <c r="B90" s="181"/>
      <c r="C90" s="26"/>
      <c r="D90" s="27"/>
      <c r="E90" s="28"/>
      <c r="F90" s="28"/>
      <c r="G90" s="28"/>
      <c r="H90" s="429"/>
      <c r="I90" s="27"/>
      <c r="J90" s="27"/>
    </row>
    <row r="91" spans="1:10" ht="15.75" x14ac:dyDescent="0.25">
      <c r="A91" s="103"/>
      <c r="B91" s="180"/>
      <c r="C91" s="197" t="s">
        <v>55</v>
      </c>
      <c r="D91" s="203"/>
      <c r="E91" s="204"/>
      <c r="F91" s="204"/>
      <c r="G91" s="204"/>
      <c r="H91" s="415" t="s">
        <v>13</v>
      </c>
      <c r="I91" s="372">
        <f>SUM(I92:I188)</f>
        <v>0</v>
      </c>
      <c r="J91" s="174"/>
    </row>
    <row r="92" spans="1:10" x14ac:dyDescent="0.2">
      <c r="A92" s="103"/>
      <c r="B92" s="181"/>
      <c r="C92" s="26"/>
      <c r="D92" s="141"/>
      <c r="E92" s="28"/>
      <c r="F92" s="28"/>
      <c r="G92" s="28"/>
      <c r="H92" s="430"/>
      <c r="I92" s="28"/>
      <c r="J92" s="28"/>
    </row>
    <row r="93" spans="1:10" ht="24" x14ac:dyDescent="0.2">
      <c r="A93" s="343">
        <v>31</v>
      </c>
      <c r="B93" s="182">
        <v>850245121</v>
      </c>
      <c r="C93" s="3" t="s">
        <v>91</v>
      </c>
      <c r="D93" s="137" t="s">
        <v>4</v>
      </c>
      <c r="E93" s="205">
        <v>1</v>
      </c>
      <c r="F93" s="5">
        <v>0</v>
      </c>
      <c r="G93" s="13">
        <f>E93*(1+F93/100)</f>
        <v>1</v>
      </c>
      <c r="H93" s="417"/>
      <c r="I93" s="5">
        <f>G93*H93</f>
        <v>0</v>
      </c>
      <c r="J93" s="97"/>
    </row>
    <row r="94" spans="1:10" x14ac:dyDescent="0.2">
      <c r="A94" s="103"/>
      <c r="B94" s="179"/>
      <c r="C94" s="9"/>
      <c r="D94" s="16"/>
      <c r="E94" s="91"/>
      <c r="F94" s="11"/>
      <c r="G94" s="11"/>
      <c r="H94" s="414"/>
      <c r="I94" s="11"/>
      <c r="J94" s="177"/>
    </row>
    <row r="95" spans="1:10" x14ac:dyDescent="0.2">
      <c r="A95" s="343">
        <v>32</v>
      </c>
      <c r="B95" s="390">
        <v>55250770</v>
      </c>
      <c r="C95" s="391" t="s">
        <v>169</v>
      </c>
      <c r="D95" s="392" t="s">
        <v>4</v>
      </c>
      <c r="E95" s="205">
        <v>1</v>
      </c>
      <c r="F95" s="393">
        <v>0</v>
      </c>
      <c r="G95" s="295">
        <f t="shared" ref="G95:G97" si="6">E95*(1+F95/100)</f>
        <v>1</v>
      </c>
      <c r="H95" s="431"/>
      <c r="I95" s="393">
        <f t="shared" ref="I95:I97" si="7">G95*H95</f>
        <v>0</v>
      </c>
      <c r="J95" s="97"/>
    </row>
    <row r="96" spans="1:10" x14ac:dyDescent="0.2">
      <c r="A96" s="334"/>
      <c r="B96" s="179"/>
      <c r="C96" s="9"/>
      <c r="D96" s="16"/>
      <c r="E96" s="91"/>
      <c r="F96" s="11"/>
      <c r="G96" s="11"/>
      <c r="H96" s="414"/>
      <c r="I96" s="11"/>
      <c r="J96" s="177"/>
    </row>
    <row r="97" spans="1:10" x14ac:dyDescent="0.2">
      <c r="A97" s="343">
        <v>33</v>
      </c>
      <c r="B97" s="182">
        <v>857242122</v>
      </c>
      <c r="C97" s="3" t="s">
        <v>173</v>
      </c>
      <c r="D97" s="8" t="s">
        <v>4</v>
      </c>
      <c r="E97" s="205">
        <v>1</v>
      </c>
      <c r="F97" s="5">
        <v>0</v>
      </c>
      <c r="G97" s="13">
        <f t="shared" si="6"/>
        <v>1</v>
      </c>
      <c r="H97" s="417"/>
      <c r="I97" s="5">
        <f t="shared" si="7"/>
        <v>0</v>
      </c>
      <c r="J97" s="97"/>
    </row>
    <row r="98" spans="1:10" x14ac:dyDescent="0.2">
      <c r="A98" s="339"/>
      <c r="B98" s="179"/>
      <c r="C98" s="9"/>
      <c r="D98" s="16"/>
      <c r="E98" s="91"/>
      <c r="F98" s="11"/>
      <c r="G98" s="11"/>
      <c r="H98" s="414"/>
      <c r="I98" s="11"/>
      <c r="J98" s="177"/>
    </row>
    <row r="99" spans="1:10" x14ac:dyDescent="0.2">
      <c r="A99" s="343">
        <v>34</v>
      </c>
      <c r="B99" s="398" t="s">
        <v>171</v>
      </c>
      <c r="C99" s="399" t="s">
        <v>170</v>
      </c>
      <c r="D99" s="392" t="s">
        <v>4</v>
      </c>
      <c r="E99" s="205">
        <v>1</v>
      </c>
      <c r="F99" s="393">
        <v>0</v>
      </c>
      <c r="G99" s="295">
        <f t="shared" ref="G99" si="8">E99*(1+F99/100)</f>
        <v>1</v>
      </c>
      <c r="H99" s="431"/>
      <c r="I99" s="393">
        <f t="shared" ref="I99" si="9">G99*H99</f>
        <v>0</v>
      </c>
      <c r="J99" s="97"/>
    </row>
    <row r="100" spans="1:10" x14ac:dyDescent="0.2">
      <c r="A100" s="103"/>
      <c r="B100" s="179"/>
      <c r="C100" s="9"/>
      <c r="D100" s="16"/>
      <c r="E100" s="91"/>
      <c r="F100" s="11"/>
      <c r="G100" s="11"/>
      <c r="H100" s="414"/>
      <c r="I100" s="11"/>
      <c r="J100" s="177"/>
    </row>
    <row r="101" spans="1:10" ht="24" x14ac:dyDescent="0.2">
      <c r="A101" s="340">
        <v>35</v>
      </c>
      <c r="B101" s="182">
        <v>857244122</v>
      </c>
      <c r="C101" s="3" t="s">
        <v>172</v>
      </c>
      <c r="D101" s="8" t="s">
        <v>4</v>
      </c>
      <c r="E101" s="205">
        <v>2</v>
      </c>
      <c r="F101" s="5">
        <v>0</v>
      </c>
      <c r="G101" s="13">
        <f t="shared" ref="G101" si="10">E101*(1+F101/100)</f>
        <v>2</v>
      </c>
      <c r="H101" s="417"/>
      <c r="I101" s="5">
        <f t="shared" ref="I101" si="11">G101*H101</f>
        <v>0</v>
      </c>
      <c r="J101" s="97"/>
    </row>
    <row r="102" spans="1:10" x14ac:dyDescent="0.2">
      <c r="A102" s="322"/>
      <c r="B102" s="181"/>
      <c r="C102" s="96"/>
      <c r="D102" s="16"/>
      <c r="E102" s="19"/>
      <c r="F102" s="97"/>
      <c r="G102" s="98"/>
      <c r="H102" s="432"/>
      <c r="I102" s="97"/>
      <c r="J102" s="97"/>
    </row>
    <row r="103" spans="1:10" x14ac:dyDescent="0.2">
      <c r="A103" s="343">
        <v>36</v>
      </c>
      <c r="B103" s="398">
        <v>55250642</v>
      </c>
      <c r="C103" s="399" t="s">
        <v>92</v>
      </c>
      <c r="D103" s="392" t="s">
        <v>4</v>
      </c>
      <c r="E103" s="205">
        <v>1</v>
      </c>
      <c r="F103" s="393">
        <v>0</v>
      </c>
      <c r="G103" s="295">
        <f t="shared" ref="G103:G104" si="12">E103*(1+F103/100)</f>
        <v>1</v>
      </c>
      <c r="H103" s="431"/>
      <c r="I103" s="393">
        <f t="shared" ref="I103:I104" si="13">G103*H103</f>
        <v>0</v>
      </c>
      <c r="J103" s="97"/>
    </row>
    <row r="104" spans="1:10" x14ac:dyDescent="0.2">
      <c r="A104" s="343">
        <v>37</v>
      </c>
      <c r="B104" s="398">
        <v>55253511</v>
      </c>
      <c r="C104" s="399" t="s">
        <v>93</v>
      </c>
      <c r="D104" s="392" t="s">
        <v>4</v>
      </c>
      <c r="E104" s="205">
        <v>1</v>
      </c>
      <c r="F104" s="393">
        <v>0</v>
      </c>
      <c r="G104" s="295">
        <f t="shared" si="12"/>
        <v>1</v>
      </c>
      <c r="H104" s="431"/>
      <c r="I104" s="393">
        <f t="shared" si="13"/>
        <v>0</v>
      </c>
      <c r="J104" s="97"/>
    </row>
    <row r="105" spans="1:10" x14ac:dyDescent="0.2">
      <c r="A105" s="343">
        <v>38</v>
      </c>
      <c r="B105" s="398"/>
      <c r="C105" s="399" t="s">
        <v>96</v>
      </c>
      <c r="D105" s="392" t="s">
        <v>4</v>
      </c>
      <c r="E105" s="205">
        <v>2</v>
      </c>
      <c r="F105" s="393">
        <v>0</v>
      </c>
      <c r="G105" s="295">
        <f t="shared" ref="G105" si="14">E105*(1+F105/100)</f>
        <v>2</v>
      </c>
      <c r="H105" s="431"/>
      <c r="I105" s="393">
        <f t="shared" ref="I105" si="15">G105*H105</f>
        <v>0</v>
      </c>
      <c r="J105" s="97"/>
    </row>
    <row r="106" spans="1:10" x14ac:dyDescent="0.2">
      <c r="A106" s="322"/>
      <c r="B106" s="207"/>
      <c r="C106" s="208"/>
      <c r="D106" s="209"/>
      <c r="E106" s="210"/>
      <c r="F106" s="211"/>
      <c r="G106" s="212"/>
      <c r="H106" s="433"/>
      <c r="I106" s="211"/>
      <c r="J106" s="97"/>
    </row>
    <row r="107" spans="1:10" ht="13.5" thickBot="1" x14ac:dyDescent="0.25">
      <c r="A107" s="334"/>
      <c r="B107" s="185"/>
      <c r="C107" s="181"/>
      <c r="D107" s="121"/>
      <c r="E107" s="122"/>
      <c r="F107" s="123"/>
      <c r="G107" s="122"/>
      <c r="H107" s="427"/>
      <c r="I107" s="239" t="s">
        <v>212</v>
      </c>
      <c r="J107" s="97"/>
    </row>
    <row r="108" spans="1:10" ht="15.6" customHeight="1" thickBot="1" x14ac:dyDescent="0.25">
      <c r="A108" s="271" t="s">
        <v>159</v>
      </c>
      <c r="B108" s="265" t="s">
        <v>12</v>
      </c>
      <c r="C108" s="266" t="s">
        <v>11</v>
      </c>
      <c r="D108" s="267" t="s">
        <v>6</v>
      </c>
      <c r="E108" s="268" t="s">
        <v>7</v>
      </c>
      <c r="F108" s="269" t="s">
        <v>8</v>
      </c>
      <c r="G108" s="270" t="s">
        <v>7</v>
      </c>
      <c r="H108" s="425" t="s">
        <v>9</v>
      </c>
      <c r="I108" s="271" t="s">
        <v>10</v>
      </c>
      <c r="J108" s="97"/>
    </row>
    <row r="109" spans="1:10" x14ac:dyDescent="0.2">
      <c r="A109" s="322"/>
      <c r="B109" s="207"/>
      <c r="C109" s="208"/>
      <c r="D109" s="209"/>
      <c r="E109" s="210"/>
      <c r="F109" s="211"/>
      <c r="G109" s="212"/>
      <c r="H109" s="433"/>
      <c r="I109" s="211"/>
      <c r="J109" s="97"/>
    </row>
    <row r="110" spans="1:10" x14ac:dyDescent="0.2">
      <c r="A110" s="343">
        <v>39</v>
      </c>
      <c r="B110" s="182">
        <v>877261101</v>
      </c>
      <c r="C110" s="118" t="s">
        <v>175</v>
      </c>
      <c r="D110" s="8" t="s">
        <v>4</v>
      </c>
      <c r="E110" s="205">
        <v>4</v>
      </c>
      <c r="F110" s="5">
        <v>0</v>
      </c>
      <c r="G110" s="13">
        <f t="shared" ref="G110" si="16">E110*(1+F110/100)</f>
        <v>4</v>
      </c>
      <c r="H110" s="417"/>
      <c r="I110" s="5">
        <f t="shared" ref="I110" si="17">G110*H110</f>
        <v>0</v>
      </c>
      <c r="J110" s="97"/>
    </row>
    <row r="111" spans="1:10" x14ac:dyDescent="0.2">
      <c r="A111" s="334"/>
      <c r="B111" s="179"/>
      <c r="C111" s="9"/>
      <c r="D111" s="16"/>
      <c r="E111" s="91"/>
      <c r="F111" s="11"/>
      <c r="G111" s="11"/>
      <c r="H111" s="414"/>
      <c r="I111" s="11"/>
      <c r="J111" s="177"/>
    </row>
    <row r="112" spans="1:10" x14ac:dyDescent="0.2">
      <c r="A112" s="340">
        <v>40</v>
      </c>
      <c r="B112" s="398">
        <v>28614948</v>
      </c>
      <c r="C112" s="399" t="s">
        <v>94</v>
      </c>
      <c r="D112" s="392" t="s">
        <v>4</v>
      </c>
      <c r="E112" s="205">
        <v>4</v>
      </c>
      <c r="F112" s="393">
        <v>0</v>
      </c>
      <c r="G112" s="295">
        <f t="shared" ref="G112:G114" si="18">E112*(1+F112/100)</f>
        <v>4</v>
      </c>
      <c r="H112" s="431"/>
      <c r="I112" s="393">
        <f t="shared" ref="I112:I114" si="19">G112*H112</f>
        <v>0</v>
      </c>
      <c r="J112" s="97"/>
    </row>
    <row r="113" spans="1:10" x14ac:dyDescent="0.2">
      <c r="A113" s="340">
        <v>41</v>
      </c>
      <c r="B113" s="398">
        <v>28654368</v>
      </c>
      <c r="C113" s="399" t="s">
        <v>103</v>
      </c>
      <c r="D113" s="394" t="s">
        <v>4</v>
      </c>
      <c r="E113" s="205">
        <v>11</v>
      </c>
      <c r="F113" s="393">
        <v>0</v>
      </c>
      <c r="G113" s="295">
        <f t="shared" si="18"/>
        <v>11</v>
      </c>
      <c r="H113" s="431"/>
      <c r="I113" s="393">
        <f t="shared" si="19"/>
        <v>0</v>
      </c>
      <c r="J113" s="97"/>
    </row>
    <row r="114" spans="1:10" x14ac:dyDescent="0.2">
      <c r="A114" s="340">
        <v>42</v>
      </c>
      <c r="B114" s="398">
        <v>28653149</v>
      </c>
      <c r="C114" s="399" t="s">
        <v>104</v>
      </c>
      <c r="D114" s="394" t="s">
        <v>4</v>
      </c>
      <c r="E114" s="205">
        <v>11</v>
      </c>
      <c r="F114" s="393">
        <v>0</v>
      </c>
      <c r="G114" s="295">
        <f t="shared" si="18"/>
        <v>11</v>
      </c>
      <c r="H114" s="431"/>
      <c r="I114" s="393">
        <f t="shared" si="19"/>
        <v>0</v>
      </c>
      <c r="J114" s="177"/>
    </row>
    <row r="115" spans="1:10" x14ac:dyDescent="0.2">
      <c r="A115" s="340">
        <v>43</v>
      </c>
      <c r="B115" s="398">
        <v>28613531</v>
      </c>
      <c r="C115" s="399" t="s">
        <v>178</v>
      </c>
      <c r="D115" s="394" t="s">
        <v>4</v>
      </c>
      <c r="E115" s="205">
        <v>10</v>
      </c>
      <c r="F115" s="393">
        <v>0</v>
      </c>
      <c r="G115" s="295">
        <f t="shared" ref="G115:G116" si="20">E115*(1+F115/100)</f>
        <v>10</v>
      </c>
      <c r="H115" s="431"/>
      <c r="I115" s="393">
        <f t="shared" ref="I115:I116" si="21">G115*H115</f>
        <v>0</v>
      </c>
      <c r="J115" s="97"/>
    </row>
    <row r="116" spans="1:10" x14ac:dyDescent="0.2">
      <c r="A116" s="340">
        <v>44</v>
      </c>
      <c r="B116" s="398">
        <v>30925286</v>
      </c>
      <c r="C116" s="399" t="s">
        <v>179</v>
      </c>
      <c r="D116" s="394" t="s">
        <v>121</v>
      </c>
      <c r="E116" s="205">
        <v>1</v>
      </c>
      <c r="F116" s="393">
        <v>0</v>
      </c>
      <c r="G116" s="295">
        <f t="shared" si="20"/>
        <v>1</v>
      </c>
      <c r="H116" s="431"/>
      <c r="I116" s="393">
        <f t="shared" si="21"/>
        <v>0</v>
      </c>
      <c r="J116" s="97"/>
    </row>
    <row r="117" spans="1:10" x14ac:dyDescent="0.2">
      <c r="A117" s="340">
        <v>45</v>
      </c>
      <c r="B117" s="398">
        <v>31111020</v>
      </c>
      <c r="C117" s="399" t="s">
        <v>180</v>
      </c>
      <c r="D117" s="394" t="s">
        <v>121</v>
      </c>
      <c r="E117" s="205">
        <v>1</v>
      </c>
      <c r="F117" s="393">
        <v>0</v>
      </c>
      <c r="G117" s="295">
        <f t="shared" ref="G117" si="22">E117*(1+F117/100)</f>
        <v>1</v>
      </c>
      <c r="H117" s="431"/>
      <c r="I117" s="393">
        <f t="shared" ref="I117" si="23">G117*H117</f>
        <v>0</v>
      </c>
      <c r="J117" s="97"/>
    </row>
    <row r="118" spans="1:10" x14ac:dyDescent="0.2">
      <c r="A118" s="103"/>
      <c r="B118" s="207"/>
      <c r="C118" s="208"/>
      <c r="D118" s="209"/>
      <c r="E118" s="210"/>
      <c r="F118" s="211"/>
      <c r="G118" s="212"/>
      <c r="H118" s="433"/>
      <c r="I118" s="211"/>
      <c r="J118" s="177"/>
    </row>
    <row r="119" spans="1:10" x14ac:dyDescent="0.2">
      <c r="A119" s="351">
        <v>46</v>
      </c>
      <c r="B119" s="182">
        <v>871251141</v>
      </c>
      <c r="C119" s="189" t="s">
        <v>176</v>
      </c>
      <c r="D119" s="298" t="s">
        <v>0</v>
      </c>
      <c r="E119" s="205">
        <v>190</v>
      </c>
      <c r="F119" s="5">
        <v>18</v>
      </c>
      <c r="G119" s="13">
        <f t="shared" ref="G119" si="24">E119*(1+F119/100)</f>
        <v>224.2</v>
      </c>
      <c r="H119" s="417"/>
      <c r="I119" s="5">
        <f t="shared" ref="I119" si="25">G119*H119</f>
        <v>0</v>
      </c>
      <c r="J119" s="177"/>
    </row>
    <row r="120" spans="1:10" x14ac:dyDescent="0.2">
      <c r="A120" s="103"/>
      <c r="B120" s="181"/>
      <c r="C120" s="190" t="s">
        <v>177</v>
      </c>
      <c r="D120" s="16"/>
      <c r="E120" s="19"/>
      <c r="F120" s="97"/>
      <c r="G120" s="98"/>
      <c r="H120" s="432"/>
      <c r="I120" s="97"/>
      <c r="J120" s="177"/>
    </row>
    <row r="121" spans="1:10" x14ac:dyDescent="0.2">
      <c r="A121" s="103"/>
      <c r="B121" s="179"/>
      <c r="C121" s="9"/>
      <c r="D121" s="16"/>
      <c r="E121" s="91"/>
      <c r="F121" s="11"/>
      <c r="G121" s="11"/>
      <c r="H121" s="414"/>
      <c r="I121" s="11"/>
      <c r="J121" s="177"/>
    </row>
    <row r="122" spans="1:10" x14ac:dyDescent="0.2">
      <c r="A122" s="340">
        <v>47</v>
      </c>
      <c r="B122" s="398">
        <v>28613531</v>
      </c>
      <c r="C122" s="399" t="s">
        <v>174</v>
      </c>
      <c r="D122" s="394" t="s">
        <v>0</v>
      </c>
      <c r="E122" s="205">
        <v>190</v>
      </c>
      <c r="F122" s="393">
        <v>10</v>
      </c>
      <c r="G122" s="295">
        <f t="shared" ref="G122" si="26">E122*(1+F122/100)</f>
        <v>209.00000000000003</v>
      </c>
      <c r="H122" s="431"/>
      <c r="I122" s="393">
        <f t="shared" ref="I122" si="27">G122*H122</f>
        <v>0</v>
      </c>
      <c r="J122" s="177"/>
    </row>
    <row r="123" spans="1:10" x14ac:dyDescent="0.2">
      <c r="A123" s="103"/>
      <c r="B123" s="207"/>
      <c r="C123" s="208"/>
      <c r="D123" s="209"/>
      <c r="E123" s="210"/>
      <c r="F123" s="211"/>
      <c r="G123" s="212"/>
      <c r="H123" s="433"/>
      <c r="I123" s="211"/>
      <c r="J123" s="177"/>
    </row>
    <row r="124" spans="1:10" x14ac:dyDescent="0.2">
      <c r="A124" s="340">
        <v>48</v>
      </c>
      <c r="B124" s="182">
        <v>871161141</v>
      </c>
      <c r="C124" s="189" t="s">
        <v>176</v>
      </c>
      <c r="D124" s="298" t="s">
        <v>0</v>
      </c>
      <c r="E124" s="205">
        <v>50</v>
      </c>
      <c r="F124" s="5">
        <v>18</v>
      </c>
      <c r="G124" s="13">
        <f t="shared" ref="G124" si="28">E124*(1+F124/100)</f>
        <v>59</v>
      </c>
      <c r="H124" s="417"/>
      <c r="I124" s="5">
        <f t="shared" ref="I124" si="29">G124*H124</f>
        <v>0</v>
      </c>
      <c r="J124" s="177"/>
    </row>
    <row r="125" spans="1:10" x14ac:dyDescent="0.2">
      <c r="A125" s="103"/>
      <c r="B125" s="181"/>
      <c r="C125" s="190" t="s">
        <v>181</v>
      </c>
      <c r="D125" s="16"/>
      <c r="E125" s="19"/>
      <c r="F125" s="97"/>
      <c r="G125" s="98"/>
      <c r="H125" s="432"/>
      <c r="I125" s="97"/>
      <c r="J125" s="177"/>
    </row>
    <row r="126" spans="1:10" x14ac:dyDescent="0.2">
      <c r="A126" s="103"/>
      <c r="B126" s="181"/>
      <c r="C126" s="293"/>
      <c r="D126" s="16"/>
      <c r="E126" s="19"/>
      <c r="F126" s="97"/>
      <c r="G126" s="98"/>
      <c r="H126" s="432"/>
      <c r="I126" s="97"/>
      <c r="J126" s="177"/>
    </row>
    <row r="127" spans="1:10" x14ac:dyDescent="0.2">
      <c r="A127" s="340">
        <v>49</v>
      </c>
      <c r="B127" s="398">
        <v>28613595</v>
      </c>
      <c r="C127" s="400" t="s">
        <v>182</v>
      </c>
      <c r="D127" s="394" t="s">
        <v>0</v>
      </c>
      <c r="E127" s="205">
        <v>50</v>
      </c>
      <c r="F127" s="393">
        <v>0</v>
      </c>
      <c r="G127" s="295">
        <f t="shared" ref="G127" si="30">E127*(1+F127/100)</f>
        <v>50</v>
      </c>
      <c r="H127" s="431"/>
      <c r="I127" s="393">
        <f t="shared" ref="I127" si="31">G127*H127</f>
        <v>0</v>
      </c>
      <c r="J127" s="177"/>
    </row>
    <row r="128" spans="1:10" x14ac:dyDescent="0.2">
      <c r="A128" s="322"/>
      <c r="B128" s="207"/>
      <c r="C128" s="208"/>
      <c r="D128" s="209"/>
      <c r="E128" s="210"/>
      <c r="F128" s="211"/>
      <c r="G128" s="212"/>
      <c r="H128" s="433"/>
      <c r="I128" s="211"/>
      <c r="J128" s="177"/>
    </row>
    <row r="129" spans="1:10" x14ac:dyDescent="0.2">
      <c r="A129" s="340">
        <v>50</v>
      </c>
      <c r="B129" s="182">
        <v>877161101</v>
      </c>
      <c r="C129" s="118" t="s">
        <v>183</v>
      </c>
      <c r="D129" s="8" t="s">
        <v>4</v>
      </c>
      <c r="E129" s="205">
        <v>11</v>
      </c>
      <c r="F129" s="5">
        <v>0</v>
      </c>
      <c r="G129" s="13">
        <f t="shared" ref="G129" si="32">E129*(1+F129/100)</f>
        <v>11</v>
      </c>
      <c r="H129" s="417"/>
      <c r="I129" s="5">
        <f t="shared" ref="I129" si="33">G129*H129</f>
        <v>0</v>
      </c>
      <c r="J129" s="177"/>
    </row>
    <row r="130" spans="1:10" x14ac:dyDescent="0.2">
      <c r="A130" s="103"/>
      <c r="B130" s="179"/>
      <c r="C130" s="9"/>
      <c r="D130" s="16"/>
      <c r="E130" s="91"/>
      <c r="F130" s="11"/>
      <c r="G130" s="11"/>
      <c r="H130" s="414"/>
      <c r="I130" s="11"/>
      <c r="J130" s="177"/>
    </row>
    <row r="131" spans="1:10" x14ac:dyDescent="0.2">
      <c r="A131" s="340">
        <v>51</v>
      </c>
      <c r="B131" s="401">
        <v>2865969</v>
      </c>
      <c r="C131" s="402" t="s">
        <v>184</v>
      </c>
      <c r="D131" s="395" t="s">
        <v>4</v>
      </c>
      <c r="E131" s="396">
        <v>11</v>
      </c>
      <c r="F131" s="397">
        <v>0</v>
      </c>
      <c r="G131" s="290">
        <f t="shared" ref="G131" si="34">E131*(1+F131/100)</f>
        <v>11</v>
      </c>
      <c r="H131" s="434"/>
      <c r="I131" s="397">
        <f t="shared" ref="I131" si="35">G131*H131</f>
        <v>0</v>
      </c>
      <c r="J131" s="177"/>
    </row>
    <row r="132" spans="1:10" x14ac:dyDescent="0.2">
      <c r="A132" s="103"/>
      <c r="B132" s="299"/>
      <c r="C132" s="300"/>
      <c r="D132" s="301"/>
      <c r="E132" s="302"/>
      <c r="F132" s="303"/>
      <c r="G132" s="304"/>
      <c r="H132" s="435"/>
      <c r="I132" s="303"/>
      <c r="J132" s="177"/>
    </row>
    <row r="133" spans="1:10" ht="24" x14ac:dyDescent="0.2">
      <c r="A133" s="340">
        <v>52</v>
      </c>
      <c r="B133" s="287">
        <v>891247111</v>
      </c>
      <c r="C133" s="136" t="s">
        <v>95</v>
      </c>
      <c r="D133" s="137" t="s">
        <v>4</v>
      </c>
      <c r="E133" s="206">
        <v>1</v>
      </c>
      <c r="F133" s="138">
        <v>0</v>
      </c>
      <c r="G133" s="139">
        <f t="shared" ref="G133" si="36">E133*(1+F133/100)</f>
        <v>1</v>
      </c>
      <c r="H133" s="420"/>
      <c r="I133" s="138">
        <f t="shared" ref="I133" si="37">G133*H133</f>
        <v>0</v>
      </c>
      <c r="J133" s="97"/>
    </row>
    <row r="134" spans="1:10" x14ac:dyDescent="0.2">
      <c r="A134" s="103"/>
      <c r="B134" s="181"/>
      <c r="C134" s="142"/>
      <c r="D134" s="169"/>
      <c r="E134" s="170"/>
      <c r="F134" s="164"/>
      <c r="G134" s="165"/>
      <c r="H134" s="408"/>
      <c r="I134" s="164"/>
      <c r="J134" s="164"/>
    </row>
    <row r="135" spans="1:10" x14ac:dyDescent="0.2">
      <c r="A135" s="340">
        <v>53</v>
      </c>
      <c r="B135" s="398">
        <v>42273593</v>
      </c>
      <c r="C135" s="399" t="s">
        <v>97</v>
      </c>
      <c r="D135" s="392" t="s">
        <v>4</v>
      </c>
      <c r="E135" s="205">
        <v>1</v>
      </c>
      <c r="F135" s="393">
        <v>0</v>
      </c>
      <c r="G135" s="295">
        <f t="shared" ref="G135:G136" si="38">E135*(1+F135/100)</f>
        <v>1</v>
      </c>
      <c r="H135" s="431"/>
      <c r="I135" s="393">
        <f t="shared" ref="I135:I136" si="39">G135*H135</f>
        <v>0</v>
      </c>
      <c r="J135" s="213"/>
    </row>
    <row r="136" spans="1:10" x14ac:dyDescent="0.2">
      <c r="A136" s="340">
        <v>54</v>
      </c>
      <c r="B136" s="398"/>
      <c r="C136" s="399" t="s">
        <v>98</v>
      </c>
      <c r="D136" s="392" t="s">
        <v>4</v>
      </c>
      <c r="E136" s="205">
        <v>1</v>
      </c>
      <c r="F136" s="393">
        <v>0</v>
      </c>
      <c r="G136" s="295">
        <f t="shared" si="38"/>
        <v>1</v>
      </c>
      <c r="H136" s="431"/>
      <c r="I136" s="393">
        <f t="shared" si="39"/>
        <v>0</v>
      </c>
      <c r="J136" s="213"/>
    </row>
    <row r="137" spans="1:10" x14ac:dyDescent="0.2">
      <c r="A137" s="103"/>
      <c r="B137" s="181"/>
      <c r="C137" s="119"/>
      <c r="D137" s="16"/>
      <c r="E137" s="19"/>
      <c r="F137" s="97"/>
      <c r="G137" s="98"/>
      <c r="H137" s="432"/>
      <c r="I137" s="97"/>
      <c r="J137" s="97"/>
    </row>
    <row r="138" spans="1:10" x14ac:dyDescent="0.2">
      <c r="A138" s="340">
        <v>55</v>
      </c>
      <c r="B138" s="182">
        <v>899401113</v>
      </c>
      <c r="C138" s="3" t="s">
        <v>99</v>
      </c>
      <c r="D138" s="8" t="s">
        <v>4</v>
      </c>
      <c r="E138" s="205">
        <v>1</v>
      </c>
      <c r="F138" s="5">
        <v>0</v>
      </c>
      <c r="G138" s="13">
        <f t="shared" ref="G138" si="40">E138*(1+F138/100)</f>
        <v>1</v>
      </c>
      <c r="H138" s="417"/>
      <c r="I138" s="5">
        <f t="shared" ref="I138" si="41">G138*H138</f>
        <v>0</v>
      </c>
      <c r="J138" s="97"/>
    </row>
    <row r="139" spans="1:10" x14ac:dyDescent="0.2">
      <c r="A139" s="103"/>
      <c r="B139" s="179"/>
      <c r="C139" s="9"/>
      <c r="D139" s="16"/>
      <c r="E139" s="91"/>
      <c r="F139" s="11"/>
      <c r="G139" s="11"/>
      <c r="H139" s="414"/>
      <c r="I139" s="11"/>
      <c r="J139" s="177"/>
    </row>
    <row r="140" spans="1:10" x14ac:dyDescent="0.2">
      <c r="A140" s="340">
        <v>56</v>
      </c>
      <c r="B140" s="398">
        <v>42291452</v>
      </c>
      <c r="C140" s="399" t="s">
        <v>100</v>
      </c>
      <c r="D140" s="392" t="s">
        <v>4</v>
      </c>
      <c r="E140" s="205">
        <v>1</v>
      </c>
      <c r="F140" s="393">
        <v>0</v>
      </c>
      <c r="G140" s="295">
        <f t="shared" ref="G140" si="42">E140*(1+F140/100)</f>
        <v>1</v>
      </c>
      <c r="H140" s="431"/>
      <c r="I140" s="393">
        <f t="shared" ref="I140" si="43">G140*H140</f>
        <v>0</v>
      </c>
      <c r="J140" s="213"/>
    </row>
    <row r="141" spans="1:10" x14ac:dyDescent="0.2">
      <c r="A141" s="103"/>
      <c r="B141" s="179"/>
      <c r="C141" s="9"/>
      <c r="D141" s="16"/>
      <c r="E141" s="91"/>
      <c r="F141" s="11"/>
      <c r="G141" s="11"/>
      <c r="H141" s="414"/>
      <c r="I141" s="11"/>
      <c r="J141" s="177"/>
    </row>
    <row r="142" spans="1:10" x14ac:dyDescent="0.2">
      <c r="A142" s="340">
        <v>57</v>
      </c>
      <c r="B142" s="182">
        <v>879171111</v>
      </c>
      <c r="C142" s="118" t="s">
        <v>185</v>
      </c>
      <c r="D142" s="8" t="s">
        <v>4</v>
      </c>
      <c r="E142" s="205">
        <v>11</v>
      </c>
      <c r="F142" s="5">
        <v>0</v>
      </c>
      <c r="G142" s="13">
        <f t="shared" ref="G142" si="44">E142*(1+F142/100)</f>
        <v>11</v>
      </c>
      <c r="H142" s="417"/>
      <c r="I142" s="5">
        <f t="shared" ref="I142" si="45">G142*H142</f>
        <v>0</v>
      </c>
      <c r="J142" s="97"/>
    </row>
    <row r="143" spans="1:10" x14ac:dyDescent="0.2">
      <c r="A143" s="305"/>
      <c r="B143" s="306"/>
      <c r="C143" s="306"/>
      <c r="D143" s="307"/>
      <c r="E143" s="308"/>
      <c r="F143" s="309"/>
      <c r="G143" s="309"/>
      <c r="H143" s="436"/>
      <c r="I143" s="305"/>
      <c r="J143" s="97"/>
    </row>
    <row r="144" spans="1:10" x14ac:dyDescent="0.2">
      <c r="A144" s="340">
        <v>58</v>
      </c>
      <c r="B144" s="182">
        <v>891241112</v>
      </c>
      <c r="C144" s="310" t="s">
        <v>101</v>
      </c>
      <c r="D144" s="311" t="s">
        <v>4</v>
      </c>
      <c r="E144" s="205">
        <v>2</v>
      </c>
      <c r="F144" s="81">
        <v>0</v>
      </c>
      <c r="G144" s="312">
        <f t="shared" ref="G144" si="46">E144*(1+F144/100)</f>
        <v>2</v>
      </c>
      <c r="H144" s="437"/>
      <c r="I144" s="81">
        <f t="shared" ref="I144" si="47">G144*H144</f>
        <v>0</v>
      </c>
      <c r="J144" s="97"/>
    </row>
    <row r="145" spans="1:10" ht="13.5" thickBot="1" x14ac:dyDescent="0.25">
      <c r="A145" s="334"/>
      <c r="B145" s="185"/>
      <c r="C145" s="181"/>
      <c r="D145" s="121"/>
      <c r="E145" s="122"/>
      <c r="F145" s="123"/>
      <c r="G145" s="122"/>
      <c r="H145" s="427"/>
      <c r="I145" s="239" t="s">
        <v>213</v>
      </c>
      <c r="J145" s="97"/>
    </row>
    <row r="146" spans="1:10" ht="13.5" thickBot="1" x14ac:dyDescent="0.25">
      <c r="A146" s="271" t="s">
        <v>159</v>
      </c>
      <c r="B146" s="265" t="s">
        <v>12</v>
      </c>
      <c r="C146" s="266" t="s">
        <v>11</v>
      </c>
      <c r="D146" s="267" t="s">
        <v>6</v>
      </c>
      <c r="E146" s="268" t="s">
        <v>7</v>
      </c>
      <c r="F146" s="269" t="s">
        <v>8</v>
      </c>
      <c r="G146" s="270" t="s">
        <v>7</v>
      </c>
      <c r="H146" s="425" t="s">
        <v>9</v>
      </c>
      <c r="I146" s="271" t="s">
        <v>10</v>
      </c>
      <c r="J146" s="97"/>
    </row>
    <row r="147" spans="1:10" x14ac:dyDescent="0.2">
      <c r="A147" s="334"/>
      <c r="B147" s="181"/>
      <c r="C147" s="142"/>
      <c r="D147" s="169"/>
      <c r="E147" s="170"/>
      <c r="F147" s="164"/>
      <c r="G147" s="165"/>
      <c r="H147" s="408"/>
      <c r="I147" s="164"/>
      <c r="J147" s="97"/>
    </row>
    <row r="148" spans="1:10" ht="24.6" customHeight="1" x14ac:dyDescent="0.2">
      <c r="A148" s="340">
        <v>59</v>
      </c>
      <c r="B148" s="398">
        <v>42221303</v>
      </c>
      <c r="C148" s="403" t="s">
        <v>186</v>
      </c>
      <c r="D148" s="392" t="s">
        <v>4</v>
      </c>
      <c r="E148" s="205">
        <v>2</v>
      </c>
      <c r="F148" s="393">
        <v>0</v>
      </c>
      <c r="G148" s="295">
        <f t="shared" ref="G148" si="48">E148*(1+F148/100)</f>
        <v>2</v>
      </c>
      <c r="H148" s="431"/>
      <c r="I148" s="393">
        <f t="shared" ref="I148" si="49">G148*H148</f>
        <v>0</v>
      </c>
      <c r="J148" s="97"/>
    </row>
    <row r="149" spans="1:10" ht="13.9" customHeight="1" x14ac:dyDescent="0.2">
      <c r="A149" s="340">
        <v>60</v>
      </c>
      <c r="B149" s="398">
        <v>422910540</v>
      </c>
      <c r="C149" s="399" t="s">
        <v>206</v>
      </c>
      <c r="D149" s="392" t="s">
        <v>4</v>
      </c>
      <c r="E149" s="205">
        <v>2</v>
      </c>
      <c r="F149" s="393">
        <v>0</v>
      </c>
      <c r="G149" s="295">
        <f t="shared" ref="G149" si="50">E149*(1+F149/100)</f>
        <v>2</v>
      </c>
      <c r="H149" s="431"/>
      <c r="I149" s="393">
        <f t="shared" ref="I149" si="51">G149*H149</f>
        <v>0</v>
      </c>
      <c r="J149" s="97"/>
    </row>
    <row r="150" spans="1:10" ht="13.9" customHeight="1" x14ac:dyDescent="0.2">
      <c r="A150" s="340">
        <v>61</v>
      </c>
      <c r="B150" s="398"/>
      <c r="C150" s="399" t="s">
        <v>96</v>
      </c>
      <c r="D150" s="392" t="s">
        <v>4</v>
      </c>
      <c r="E150" s="205">
        <v>2</v>
      </c>
      <c r="F150" s="393">
        <v>0</v>
      </c>
      <c r="G150" s="295">
        <f t="shared" ref="G150" si="52">E150*(1+F150/100)</f>
        <v>2</v>
      </c>
      <c r="H150" s="431"/>
      <c r="I150" s="393">
        <f t="shared" ref="I150" si="53">G150*H150</f>
        <v>0</v>
      </c>
      <c r="J150" s="97"/>
    </row>
    <row r="151" spans="1:10" x14ac:dyDescent="0.2">
      <c r="A151" s="103"/>
      <c r="B151" s="179"/>
      <c r="C151" s="9"/>
      <c r="D151" s="16"/>
      <c r="E151" s="91"/>
      <c r="F151" s="11"/>
      <c r="G151" s="11"/>
      <c r="H151" s="414"/>
      <c r="I151" s="11"/>
      <c r="J151" s="177"/>
    </row>
    <row r="152" spans="1:10" x14ac:dyDescent="0.2">
      <c r="A152" s="340">
        <v>62</v>
      </c>
      <c r="B152" s="182">
        <v>891241113</v>
      </c>
      <c r="C152" s="118" t="s">
        <v>102</v>
      </c>
      <c r="D152" s="8" t="s">
        <v>4</v>
      </c>
      <c r="E152" s="205">
        <v>2</v>
      </c>
      <c r="F152" s="5">
        <v>0</v>
      </c>
      <c r="G152" s="13">
        <f t="shared" ref="G152" si="54">E152*(1+F152/100)</f>
        <v>2</v>
      </c>
      <c r="H152" s="417"/>
      <c r="I152" s="5">
        <f t="shared" ref="I152" si="55">G152*H152</f>
        <v>0</v>
      </c>
      <c r="J152" s="97"/>
    </row>
    <row r="153" spans="1:10" x14ac:dyDescent="0.2">
      <c r="A153" s="103"/>
      <c r="B153" s="179"/>
      <c r="C153" s="9"/>
      <c r="D153" s="16"/>
      <c r="E153" s="91"/>
      <c r="F153" s="11"/>
      <c r="G153" s="11"/>
      <c r="H153" s="414"/>
      <c r="I153" s="11"/>
      <c r="J153" s="177"/>
    </row>
    <row r="154" spans="1:10" ht="28.15" customHeight="1" x14ac:dyDescent="0.2">
      <c r="A154" s="340">
        <v>63</v>
      </c>
      <c r="B154" s="398">
        <v>42221304</v>
      </c>
      <c r="C154" s="403" t="s">
        <v>187</v>
      </c>
      <c r="D154" s="392" t="s">
        <v>4</v>
      </c>
      <c r="E154" s="205">
        <v>2</v>
      </c>
      <c r="F154" s="393">
        <v>0</v>
      </c>
      <c r="G154" s="295">
        <f t="shared" ref="G154:G155" si="56">E154*(1+F154/100)</f>
        <v>2</v>
      </c>
      <c r="H154" s="431"/>
      <c r="I154" s="393">
        <f t="shared" ref="I154" si="57">G154*H154</f>
        <v>0</v>
      </c>
      <c r="J154" s="97"/>
    </row>
    <row r="155" spans="1:10" x14ac:dyDescent="0.2">
      <c r="A155" s="340">
        <v>64</v>
      </c>
      <c r="B155" s="398">
        <v>422910540</v>
      </c>
      <c r="C155" s="399" t="s">
        <v>206</v>
      </c>
      <c r="D155" s="394" t="s">
        <v>4</v>
      </c>
      <c r="E155" s="205">
        <v>2</v>
      </c>
      <c r="F155" s="393">
        <v>0</v>
      </c>
      <c r="G155" s="295">
        <f t="shared" si="56"/>
        <v>2</v>
      </c>
      <c r="H155" s="431"/>
      <c r="I155" s="393">
        <f t="shared" ref="I155:I156" si="58">G155*H155</f>
        <v>0</v>
      </c>
      <c r="J155" s="97"/>
    </row>
    <row r="156" spans="1:10" x14ac:dyDescent="0.2">
      <c r="B156" s="398"/>
      <c r="C156" s="399" t="s">
        <v>96</v>
      </c>
      <c r="D156" s="394" t="s">
        <v>4</v>
      </c>
      <c r="E156" s="205">
        <v>24</v>
      </c>
      <c r="F156" s="393">
        <v>0</v>
      </c>
      <c r="G156" s="295">
        <f t="shared" ref="G156" si="59">E156*(1+F156/100)</f>
        <v>24</v>
      </c>
      <c r="H156" s="431"/>
      <c r="I156" s="393">
        <f t="shared" si="58"/>
        <v>0</v>
      </c>
      <c r="J156" s="97"/>
    </row>
    <row r="157" spans="1:10" x14ac:dyDescent="0.2">
      <c r="A157" s="103"/>
      <c r="B157" s="181"/>
      <c r="C157" s="119"/>
      <c r="D157" s="16"/>
      <c r="E157" s="19"/>
      <c r="F157" s="97"/>
      <c r="G157" s="98"/>
      <c r="H157" s="432"/>
      <c r="I157" s="97"/>
      <c r="J157" s="97"/>
    </row>
    <row r="158" spans="1:10" x14ac:dyDescent="0.2">
      <c r="A158" s="340">
        <v>65</v>
      </c>
      <c r="B158" s="182">
        <v>899401112</v>
      </c>
      <c r="C158" s="3" t="s">
        <v>188</v>
      </c>
      <c r="D158" s="8" t="s">
        <v>4</v>
      </c>
      <c r="E158" s="205">
        <v>4</v>
      </c>
      <c r="F158" s="5">
        <v>0</v>
      </c>
      <c r="G158" s="13">
        <f t="shared" ref="G158" si="60">E158*(1+F158/100)</f>
        <v>4</v>
      </c>
      <c r="H158" s="417"/>
      <c r="I158" s="5">
        <f t="shared" ref="I158" si="61">G158*H158</f>
        <v>0</v>
      </c>
      <c r="J158" s="97"/>
    </row>
    <row r="159" spans="1:10" x14ac:dyDescent="0.2">
      <c r="B159" s="179"/>
      <c r="C159" s="9"/>
      <c r="D159" s="16"/>
      <c r="E159" s="91"/>
      <c r="F159" s="11"/>
      <c r="G159" s="11"/>
      <c r="H159" s="414"/>
      <c r="I159" s="11"/>
      <c r="J159" s="177"/>
    </row>
    <row r="160" spans="1:10" x14ac:dyDescent="0.2">
      <c r="A160" s="340">
        <v>66</v>
      </c>
      <c r="B160" s="398">
        <v>42291352</v>
      </c>
      <c r="C160" s="399" t="s">
        <v>189</v>
      </c>
      <c r="D160" s="394" t="s">
        <v>4</v>
      </c>
      <c r="E160" s="205">
        <v>4</v>
      </c>
      <c r="F160" s="393">
        <v>0</v>
      </c>
      <c r="G160" s="295">
        <f t="shared" ref="G160" si="62">E160*(1+F160/100)</f>
        <v>4</v>
      </c>
      <c r="H160" s="431"/>
      <c r="I160" s="393">
        <f t="shared" ref="I160" si="63">G160*H160</f>
        <v>0</v>
      </c>
      <c r="J160" s="97"/>
    </row>
    <row r="161" spans="1:10" x14ac:dyDescent="0.2">
      <c r="A161" s="103"/>
      <c r="B161" s="181"/>
      <c r="C161" s="96"/>
      <c r="D161" s="16"/>
      <c r="E161" s="19"/>
      <c r="F161" s="97"/>
      <c r="G161" s="98"/>
      <c r="H161" s="432"/>
      <c r="I161" s="106"/>
      <c r="J161" s="106"/>
    </row>
    <row r="162" spans="1:10" x14ac:dyDescent="0.2">
      <c r="A162" s="340">
        <v>67</v>
      </c>
      <c r="B162" s="178">
        <v>891181112</v>
      </c>
      <c r="C162" s="3" t="s">
        <v>126</v>
      </c>
      <c r="D162" s="8" t="s">
        <v>4</v>
      </c>
      <c r="E162" s="205">
        <v>12</v>
      </c>
      <c r="F162" s="5">
        <v>0</v>
      </c>
      <c r="G162" s="13">
        <f t="shared" ref="G162" si="64">E162*(1+F162/100)</f>
        <v>12</v>
      </c>
      <c r="H162" s="417"/>
      <c r="I162" s="81">
        <f t="shared" ref="I162" si="65">G162*H162</f>
        <v>0</v>
      </c>
      <c r="J162" s="106"/>
    </row>
    <row r="163" spans="1:10" x14ac:dyDescent="0.2">
      <c r="A163" s="103"/>
      <c r="B163" s="181"/>
      <c r="C163" s="96"/>
      <c r="D163" s="16"/>
      <c r="E163" s="19"/>
      <c r="F163" s="97"/>
      <c r="G163" s="98"/>
      <c r="H163" s="432"/>
      <c r="I163" s="106"/>
      <c r="J163" s="106"/>
    </row>
    <row r="164" spans="1:10" x14ac:dyDescent="0.2">
      <c r="A164" s="340">
        <v>68</v>
      </c>
      <c r="B164" s="398">
        <v>42291066</v>
      </c>
      <c r="C164" s="399" t="s">
        <v>127</v>
      </c>
      <c r="D164" s="394" t="s">
        <v>4</v>
      </c>
      <c r="E164" s="205">
        <v>12</v>
      </c>
      <c r="F164" s="393">
        <v>0</v>
      </c>
      <c r="G164" s="295">
        <f t="shared" ref="G164" si="66">E164*(1+F164/100)</f>
        <v>12</v>
      </c>
      <c r="H164" s="431"/>
      <c r="I164" s="393">
        <f t="shared" ref="I164" si="67">G164*H164</f>
        <v>0</v>
      </c>
      <c r="J164" s="97"/>
    </row>
    <row r="165" spans="1:10" x14ac:dyDescent="0.2">
      <c r="A165" s="103"/>
      <c r="B165" s="181"/>
      <c r="C165" s="96"/>
      <c r="D165" s="16"/>
      <c r="E165" s="19"/>
      <c r="F165" s="97"/>
      <c r="G165" s="98"/>
      <c r="H165" s="432"/>
      <c r="I165" s="106"/>
      <c r="J165" s="106"/>
    </row>
    <row r="166" spans="1:10" x14ac:dyDescent="0.2">
      <c r="A166" s="340">
        <v>69</v>
      </c>
      <c r="B166" s="178">
        <v>891181112</v>
      </c>
      <c r="C166" s="3" t="s">
        <v>105</v>
      </c>
      <c r="D166" s="8" t="s">
        <v>4</v>
      </c>
      <c r="E166" s="205">
        <v>12</v>
      </c>
      <c r="F166" s="5">
        <v>0</v>
      </c>
      <c r="G166" s="13">
        <f t="shared" ref="G166" si="68">E166*(1+F166/100)</f>
        <v>12</v>
      </c>
      <c r="H166" s="417"/>
      <c r="I166" s="81">
        <f t="shared" ref="I166" si="69">G166*H166</f>
        <v>0</v>
      </c>
      <c r="J166" s="106"/>
    </row>
    <row r="167" spans="1:10" x14ac:dyDescent="0.2">
      <c r="A167" s="103"/>
      <c r="B167" s="181"/>
      <c r="C167" s="142"/>
      <c r="D167" s="169"/>
      <c r="E167" s="170"/>
      <c r="F167" s="164"/>
      <c r="G167" s="165"/>
      <c r="H167" s="408"/>
      <c r="I167" s="164"/>
      <c r="J167" s="164"/>
    </row>
    <row r="168" spans="1:10" x14ac:dyDescent="0.2">
      <c r="A168" s="340">
        <v>70</v>
      </c>
      <c r="B168" s="398">
        <v>42271414</v>
      </c>
      <c r="C168" s="399" t="s">
        <v>106</v>
      </c>
      <c r="D168" s="392" t="s">
        <v>4</v>
      </c>
      <c r="E168" s="205">
        <v>12</v>
      </c>
      <c r="F168" s="393">
        <v>0</v>
      </c>
      <c r="G168" s="295">
        <f t="shared" ref="G168" si="70">E168*(1+F168/100)</f>
        <v>12</v>
      </c>
      <c r="H168" s="431"/>
      <c r="I168" s="393">
        <f t="shared" ref="I168" si="71">G168*H168</f>
        <v>0</v>
      </c>
      <c r="J168" s="213"/>
    </row>
    <row r="169" spans="1:10" x14ac:dyDescent="0.2">
      <c r="A169" s="103"/>
      <c r="B169" s="181"/>
      <c r="C169" s="96"/>
      <c r="D169" s="16"/>
      <c r="E169" s="19"/>
      <c r="F169" s="97"/>
      <c r="G169" s="98"/>
      <c r="H169" s="432"/>
      <c r="I169" s="106"/>
      <c r="J169" s="106"/>
    </row>
    <row r="170" spans="1:10" x14ac:dyDescent="0.2">
      <c r="A170" s="340">
        <v>71</v>
      </c>
      <c r="B170" s="182">
        <v>899401111</v>
      </c>
      <c r="C170" s="3" t="s">
        <v>107</v>
      </c>
      <c r="D170" s="8" t="s">
        <v>4</v>
      </c>
      <c r="E170" s="205">
        <v>12</v>
      </c>
      <c r="F170" s="5">
        <v>0</v>
      </c>
      <c r="G170" s="13">
        <f t="shared" ref="G170" si="72">E170*(1+F170/100)</f>
        <v>12</v>
      </c>
      <c r="H170" s="417"/>
      <c r="I170" s="5">
        <f t="shared" ref="I170" si="73">G170*H170</f>
        <v>0</v>
      </c>
      <c r="J170" s="97"/>
    </row>
    <row r="171" spans="1:10" x14ac:dyDescent="0.2">
      <c r="A171" s="103"/>
      <c r="B171" s="179"/>
      <c r="C171" s="9"/>
      <c r="D171" s="16"/>
      <c r="E171" s="91"/>
      <c r="F171" s="11"/>
      <c r="G171" s="11"/>
      <c r="H171" s="414"/>
      <c r="I171" s="11"/>
      <c r="J171" s="177"/>
    </row>
    <row r="172" spans="1:10" x14ac:dyDescent="0.2">
      <c r="A172" s="340">
        <v>72</v>
      </c>
      <c r="B172" s="398">
        <v>42291402</v>
      </c>
      <c r="C172" s="399" t="s">
        <v>108</v>
      </c>
      <c r="D172" s="394" t="s">
        <v>4</v>
      </c>
      <c r="E172" s="205">
        <v>12</v>
      </c>
      <c r="F172" s="393">
        <v>0</v>
      </c>
      <c r="G172" s="295">
        <f t="shared" ref="G172" si="74">E172*(1+F172/100)</f>
        <v>12</v>
      </c>
      <c r="H172" s="431"/>
      <c r="I172" s="393">
        <f t="shared" ref="I172" si="75">G172*H172</f>
        <v>0</v>
      </c>
      <c r="J172" s="97"/>
    </row>
    <row r="173" spans="1:10" x14ac:dyDescent="0.2">
      <c r="A173" s="103"/>
      <c r="B173" s="181"/>
      <c r="C173" s="96"/>
      <c r="D173" s="16"/>
      <c r="E173" s="19"/>
      <c r="F173" s="97"/>
      <c r="G173" s="98"/>
      <c r="H173" s="432"/>
      <c r="I173" s="106"/>
      <c r="J173" s="106"/>
    </row>
    <row r="174" spans="1:10" x14ac:dyDescent="0.2">
      <c r="A174" s="340">
        <v>73</v>
      </c>
      <c r="B174" s="178">
        <v>892241111</v>
      </c>
      <c r="C174" s="3" t="s">
        <v>109</v>
      </c>
      <c r="D174" s="8" t="s">
        <v>0</v>
      </c>
      <c r="E174" s="205">
        <v>190</v>
      </c>
      <c r="F174" s="5">
        <v>0</v>
      </c>
      <c r="G174" s="13">
        <f t="shared" ref="G174" si="76">E174*(1+F174/100)</f>
        <v>190</v>
      </c>
      <c r="H174" s="417"/>
      <c r="I174" s="81">
        <f t="shared" ref="I174" si="77">G174*H174</f>
        <v>0</v>
      </c>
      <c r="J174" s="106"/>
    </row>
    <row r="175" spans="1:10" x14ac:dyDescent="0.2">
      <c r="A175" s="103"/>
      <c r="B175" s="181"/>
      <c r="C175" s="96"/>
      <c r="D175" s="16"/>
      <c r="E175" s="19"/>
      <c r="F175" s="97"/>
      <c r="G175" s="98"/>
      <c r="H175" s="432"/>
      <c r="I175" s="106"/>
      <c r="J175" s="106"/>
    </row>
    <row r="176" spans="1:10" x14ac:dyDescent="0.2">
      <c r="A176" s="340">
        <v>74</v>
      </c>
      <c r="B176" s="178">
        <v>892273122</v>
      </c>
      <c r="C176" s="3" t="s">
        <v>110</v>
      </c>
      <c r="D176" s="8" t="s">
        <v>0</v>
      </c>
      <c r="E176" s="205">
        <v>190</v>
      </c>
      <c r="F176" s="5">
        <v>0</v>
      </c>
      <c r="G176" s="13">
        <f t="shared" ref="G176" si="78">E176*(1+F176/100)</f>
        <v>190</v>
      </c>
      <c r="H176" s="417"/>
      <c r="I176" s="81">
        <f t="shared" ref="I176" si="79">G176*H176</f>
        <v>0</v>
      </c>
      <c r="J176" s="106"/>
    </row>
    <row r="177" spans="1:10" x14ac:dyDescent="0.2">
      <c r="A177" s="305"/>
      <c r="B177" s="306"/>
      <c r="C177" s="306"/>
      <c r="D177" s="307"/>
      <c r="E177" s="308"/>
      <c r="F177" s="309"/>
      <c r="G177" s="309"/>
      <c r="H177" s="436"/>
      <c r="I177" s="305"/>
      <c r="J177" s="106"/>
    </row>
    <row r="178" spans="1:10" ht="24" x14ac:dyDescent="0.2">
      <c r="A178" s="340">
        <v>75</v>
      </c>
      <c r="B178" s="178">
        <v>892372111</v>
      </c>
      <c r="C178" s="3" t="s">
        <v>111</v>
      </c>
      <c r="D178" s="8" t="s">
        <v>4</v>
      </c>
      <c r="E178" s="205">
        <v>4</v>
      </c>
      <c r="F178" s="5">
        <v>0</v>
      </c>
      <c r="G178" s="13">
        <f t="shared" ref="G178" si="80">E178*(1+F178/100)</f>
        <v>4</v>
      </c>
      <c r="H178" s="417"/>
      <c r="I178" s="81">
        <f t="shared" ref="I178" si="81">G178*H178</f>
        <v>0</v>
      </c>
      <c r="J178" s="106"/>
    </row>
    <row r="179" spans="1:10" x14ac:dyDescent="0.2">
      <c r="A179" s="103"/>
      <c r="B179" s="181"/>
      <c r="C179" s="96"/>
      <c r="D179" s="16"/>
      <c r="E179" s="19"/>
      <c r="F179" s="97"/>
      <c r="G179" s="98"/>
      <c r="H179" s="432"/>
      <c r="I179" s="106"/>
      <c r="J179" s="106"/>
    </row>
    <row r="180" spans="1:10" x14ac:dyDescent="0.2">
      <c r="A180" s="340">
        <v>76</v>
      </c>
      <c r="B180" s="178">
        <v>899722111</v>
      </c>
      <c r="C180" s="3" t="s">
        <v>112</v>
      </c>
      <c r="D180" s="8" t="s">
        <v>0</v>
      </c>
      <c r="E180" s="205">
        <v>200</v>
      </c>
      <c r="F180" s="5">
        <v>2.5</v>
      </c>
      <c r="G180" s="13">
        <f t="shared" ref="G180" si="82">E180*(1+F180/100)</f>
        <v>204.99999999999997</v>
      </c>
      <c r="H180" s="417"/>
      <c r="I180" s="81">
        <f t="shared" ref="I180" si="83">G180*H180</f>
        <v>0</v>
      </c>
      <c r="J180" s="106"/>
    </row>
    <row r="181" spans="1:10" ht="13.5" thickBot="1" x14ac:dyDescent="0.25">
      <c r="A181" s="334"/>
      <c r="B181" s="185"/>
      <c r="C181" s="181"/>
      <c r="D181" s="121"/>
      <c r="E181" s="122"/>
      <c r="F181" s="123"/>
      <c r="G181" s="122"/>
      <c r="H181" s="427"/>
      <c r="I181" s="239" t="s">
        <v>214</v>
      </c>
      <c r="J181" s="106"/>
    </row>
    <row r="182" spans="1:10" ht="13.5" thickBot="1" x14ac:dyDescent="0.25">
      <c r="A182" s="271" t="s">
        <v>159</v>
      </c>
      <c r="B182" s="265" t="s">
        <v>12</v>
      </c>
      <c r="C182" s="266" t="s">
        <v>11</v>
      </c>
      <c r="D182" s="267" t="s">
        <v>6</v>
      </c>
      <c r="E182" s="268" t="s">
        <v>7</v>
      </c>
      <c r="F182" s="269" t="s">
        <v>8</v>
      </c>
      <c r="G182" s="270" t="s">
        <v>7</v>
      </c>
      <c r="H182" s="425" t="s">
        <v>9</v>
      </c>
      <c r="I182" s="271" t="s">
        <v>10</v>
      </c>
      <c r="J182" s="106"/>
    </row>
    <row r="183" spans="1:10" x14ac:dyDescent="0.2">
      <c r="A183" s="322"/>
      <c r="B183" s="181"/>
      <c r="C183" s="96"/>
      <c r="D183" s="16"/>
      <c r="E183" s="19"/>
      <c r="F183" s="97"/>
      <c r="G183" s="98"/>
      <c r="H183" s="432"/>
      <c r="I183" s="106"/>
      <c r="J183" s="106"/>
    </row>
    <row r="184" spans="1:10" x14ac:dyDescent="0.2">
      <c r="A184" s="343">
        <v>77</v>
      </c>
      <c r="B184" s="178">
        <v>899722112</v>
      </c>
      <c r="C184" s="3" t="s">
        <v>113</v>
      </c>
      <c r="D184" s="8" t="s">
        <v>0</v>
      </c>
      <c r="E184" s="205">
        <v>200</v>
      </c>
      <c r="F184" s="5">
        <v>0</v>
      </c>
      <c r="G184" s="13">
        <f t="shared" ref="G184" si="84">E184*(1+F184/100)</f>
        <v>200</v>
      </c>
      <c r="H184" s="417"/>
      <c r="I184" s="81">
        <f t="shared" ref="I184" si="85">G184*H184</f>
        <v>0</v>
      </c>
      <c r="J184" s="106"/>
    </row>
    <row r="185" spans="1:10" x14ac:dyDescent="0.2">
      <c r="A185" s="103"/>
      <c r="B185" s="181"/>
      <c r="C185" s="96"/>
      <c r="D185" s="16"/>
      <c r="E185" s="19"/>
      <c r="F185" s="97"/>
      <c r="G185" s="98"/>
      <c r="H185" s="432"/>
      <c r="I185" s="106"/>
      <c r="J185" s="106"/>
    </row>
    <row r="186" spans="1:10" x14ac:dyDescent="0.2">
      <c r="A186" s="343">
        <v>78</v>
      </c>
      <c r="B186" s="178">
        <v>899713111</v>
      </c>
      <c r="C186" s="3" t="s">
        <v>114</v>
      </c>
      <c r="D186" s="8" t="s">
        <v>4</v>
      </c>
      <c r="E186" s="205">
        <v>6</v>
      </c>
      <c r="F186" s="5">
        <v>0</v>
      </c>
      <c r="G186" s="13">
        <f t="shared" ref="G186" si="86">E186*(1+F186/100)</f>
        <v>6</v>
      </c>
      <c r="H186" s="417"/>
      <c r="I186" s="81">
        <f t="shared" ref="I186" si="87">G186*H186</f>
        <v>0</v>
      </c>
      <c r="J186" s="106"/>
    </row>
    <row r="187" spans="1:10" x14ac:dyDescent="0.2">
      <c r="A187" s="103"/>
      <c r="B187" s="181"/>
      <c r="C187" s="96"/>
      <c r="D187" s="16"/>
      <c r="E187" s="19"/>
      <c r="F187" s="97"/>
      <c r="G187" s="98"/>
      <c r="H187" s="432"/>
      <c r="I187" s="106"/>
      <c r="J187" s="106"/>
    </row>
    <row r="188" spans="1:10" ht="24" x14ac:dyDescent="0.2">
      <c r="A188" s="343">
        <v>79</v>
      </c>
      <c r="B188" s="178">
        <v>998276101</v>
      </c>
      <c r="C188" s="3" t="s">
        <v>123</v>
      </c>
      <c r="D188" s="8" t="s">
        <v>1</v>
      </c>
      <c r="E188" s="205">
        <v>1.65</v>
      </c>
      <c r="F188" s="5">
        <v>0</v>
      </c>
      <c r="G188" s="13">
        <f t="shared" ref="G188" si="88">E188*(1+F188/100)</f>
        <v>1.65</v>
      </c>
      <c r="H188" s="417"/>
      <c r="I188" s="81">
        <f t="shared" ref="I188" si="89">G188*H188</f>
        <v>0</v>
      </c>
      <c r="J188" s="106"/>
    </row>
    <row r="189" spans="1:10" x14ac:dyDescent="0.2">
      <c r="A189" s="103"/>
      <c r="C189" s="172"/>
      <c r="D189" s="103"/>
      <c r="E189" s="103"/>
      <c r="F189" s="103"/>
      <c r="G189" s="103"/>
      <c r="H189" s="438"/>
      <c r="J189" s="106"/>
    </row>
    <row r="190" spans="1:10" x14ac:dyDescent="0.2">
      <c r="A190" s="103"/>
      <c r="B190" s="181"/>
      <c r="C190" s="172"/>
      <c r="D190" s="278"/>
      <c r="E190" s="19"/>
      <c r="F190" s="106"/>
      <c r="G190" s="318"/>
      <c r="H190" s="432"/>
      <c r="I190" s="106"/>
      <c r="J190" s="106"/>
    </row>
    <row r="191" spans="1:10" x14ac:dyDescent="0.2">
      <c r="A191" s="103"/>
      <c r="B191" s="180"/>
      <c r="C191" s="103"/>
      <c r="D191" s="103"/>
      <c r="E191" s="103"/>
      <c r="F191" s="103"/>
      <c r="G191" s="103"/>
      <c r="H191" s="438"/>
      <c r="J191" s="2"/>
    </row>
    <row r="192" spans="1:10" ht="15.75" x14ac:dyDescent="0.25">
      <c r="A192" s="103"/>
      <c r="B192" s="180"/>
      <c r="C192" s="197" t="s">
        <v>192</v>
      </c>
      <c r="D192" s="203"/>
      <c r="E192" s="204"/>
      <c r="F192" s="204"/>
      <c r="G192" s="204"/>
      <c r="H192" s="415" t="s">
        <v>13</v>
      </c>
      <c r="I192" s="372">
        <f>SUM(I194:I209)</f>
        <v>0</v>
      </c>
      <c r="J192" s="174"/>
    </row>
    <row r="193" spans="1:10" ht="15.75" x14ac:dyDescent="0.25">
      <c r="A193" s="103"/>
      <c r="B193" s="180"/>
      <c r="C193" s="197"/>
      <c r="D193" s="203"/>
      <c r="E193" s="204"/>
      <c r="F193" s="204"/>
      <c r="G193" s="204"/>
      <c r="H193" s="415"/>
      <c r="I193" s="237"/>
      <c r="J193" s="174"/>
    </row>
    <row r="194" spans="1:10" x14ac:dyDescent="0.2">
      <c r="A194" s="343">
        <v>80</v>
      </c>
      <c r="B194" s="182">
        <v>919112212</v>
      </c>
      <c r="C194" s="217" t="s">
        <v>115</v>
      </c>
      <c r="D194" s="216" t="s">
        <v>0</v>
      </c>
      <c r="E194" s="117">
        <v>109.2</v>
      </c>
      <c r="F194" s="5">
        <v>0</v>
      </c>
      <c r="G194" s="90">
        <f>E194*(1+F194/100)</f>
        <v>109.2</v>
      </c>
      <c r="H194" s="428"/>
      <c r="I194" s="219">
        <f>G194*H194</f>
        <v>0</v>
      </c>
      <c r="J194" s="113"/>
    </row>
    <row r="195" spans="1:10" x14ac:dyDescent="0.2">
      <c r="A195" s="103"/>
      <c r="B195" s="185"/>
      <c r="C195" s="218" t="s">
        <v>116</v>
      </c>
      <c r="D195" s="214"/>
      <c r="E195" s="215"/>
      <c r="F195" s="100"/>
      <c r="G195" s="99"/>
      <c r="H195" s="439"/>
      <c r="I195" s="113"/>
      <c r="J195" s="113"/>
    </row>
    <row r="196" spans="1:10" x14ac:dyDescent="0.2">
      <c r="A196" s="103"/>
      <c r="B196" s="185"/>
      <c r="C196" s="142"/>
      <c r="D196" s="169"/>
      <c r="E196" s="170"/>
      <c r="F196" s="115"/>
      <c r="G196" s="99"/>
      <c r="H196" s="439"/>
      <c r="I196" s="113"/>
      <c r="J196" s="113"/>
    </row>
    <row r="197" spans="1:10" x14ac:dyDescent="0.2">
      <c r="A197" s="343">
        <v>81</v>
      </c>
      <c r="B197" s="178">
        <v>919122111</v>
      </c>
      <c r="C197" s="131" t="s">
        <v>117</v>
      </c>
      <c r="D197" s="116" t="s">
        <v>0</v>
      </c>
      <c r="E197" s="117">
        <v>109.2</v>
      </c>
      <c r="F197" s="5">
        <v>0</v>
      </c>
      <c r="G197" s="90">
        <f>E197*(1+F197/100)</f>
        <v>109.2</v>
      </c>
      <c r="H197" s="428"/>
      <c r="I197" s="219">
        <f>G197*H197</f>
        <v>0</v>
      </c>
      <c r="J197" s="113"/>
    </row>
    <row r="198" spans="1:10" x14ac:dyDescent="0.2">
      <c r="A198" s="103"/>
      <c r="B198" s="180"/>
      <c r="C198" s="9"/>
      <c r="H198" s="440"/>
      <c r="J198" s="2"/>
    </row>
    <row r="199" spans="1:10" x14ac:dyDescent="0.2">
      <c r="A199" s="343">
        <v>82</v>
      </c>
      <c r="B199" s="178">
        <v>919122123</v>
      </c>
      <c r="C199" s="131" t="s">
        <v>118</v>
      </c>
      <c r="D199" s="116" t="s">
        <v>3</v>
      </c>
      <c r="E199" s="117">
        <v>7.76</v>
      </c>
      <c r="F199" s="5">
        <v>0</v>
      </c>
      <c r="G199" s="90">
        <f>E199*(1+F199/100)</f>
        <v>7.76</v>
      </c>
      <c r="H199" s="428"/>
      <c r="I199" s="219">
        <f>G199*H199</f>
        <v>0</v>
      </c>
      <c r="J199" s="113"/>
    </row>
    <row r="200" spans="1:10" ht="15.75" x14ac:dyDescent="0.25">
      <c r="A200" s="103"/>
      <c r="B200" s="180"/>
      <c r="C200" s="197"/>
      <c r="D200" s="203"/>
      <c r="E200" s="204"/>
      <c r="F200" s="204"/>
      <c r="G200" s="204"/>
      <c r="H200" s="415"/>
      <c r="I200" s="237"/>
      <c r="J200" s="174"/>
    </row>
    <row r="201" spans="1:10" x14ac:dyDescent="0.2">
      <c r="A201" s="343">
        <v>83</v>
      </c>
      <c r="B201" s="178">
        <v>113202111</v>
      </c>
      <c r="C201" s="3" t="s">
        <v>190</v>
      </c>
      <c r="D201" s="8" t="s">
        <v>0</v>
      </c>
      <c r="E201" s="314">
        <v>60</v>
      </c>
      <c r="F201" s="5">
        <v>0</v>
      </c>
      <c r="G201" s="13">
        <f t="shared" ref="G201" si="90">E201*(1+F201/100)</f>
        <v>60</v>
      </c>
      <c r="H201" s="417"/>
      <c r="I201" s="81">
        <f t="shared" ref="I201" si="91">G201*H201</f>
        <v>0</v>
      </c>
      <c r="J201" s="174"/>
    </row>
    <row r="202" spans="1:10" x14ac:dyDescent="0.2">
      <c r="A202" s="103"/>
      <c r="E202" s="273"/>
      <c r="H202" s="438"/>
      <c r="J202" s="174"/>
    </row>
    <row r="203" spans="1:10" ht="24" x14ac:dyDescent="0.2">
      <c r="A203" s="343">
        <v>84</v>
      </c>
      <c r="B203" s="178">
        <v>113202112</v>
      </c>
      <c r="C203" s="3" t="s">
        <v>191</v>
      </c>
      <c r="D203" s="8" t="s">
        <v>0</v>
      </c>
      <c r="E203" s="314">
        <v>5</v>
      </c>
      <c r="F203" s="5">
        <v>0</v>
      </c>
      <c r="G203" s="13">
        <f t="shared" ref="G203" si="92">E203*(1+F203/100)</f>
        <v>5</v>
      </c>
      <c r="H203" s="417"/>
      <c r="I203" s="81">
        <f t="shared" ref="I203" si="93">G203*H203</f>
        <v>0</v>
      </c>
      <c r="J203" s="174"/>
    </row>
    <row r="204" spans="1:10" x14ac:dyDescent="0.2">
      <c r="A204" s="103"/>
      <c r="B204" s="180"/>
      <c r="C204" s="7"/>
      <c r="D204" s="1"/>
      <c r="E204" s="277"/>
      <c r="F204" s="6"/>
      <c r="G204" s="6"/>
      <c r="H204" s="416"/>
      <c r="I204" s="104"/>
      <c r="J204" s="174"/>
    </row>
    <row r="205" spans="1:10" x14ac:dyDescent="0.2">
      <c r="A205" s="343">
        <v>85</v>
      </c>
      <c r="B205" s="182">
        <v>113106121</v>
      </c>
      <c r="C205" s="315" t="s">
        <v>193</v>
      </c>
      <c r="D205" s="313" t="s">
        <v>2</v>
      </c>
      <c r="E205" s="220">
        <v>193.9</v>
      </c>
      <c r="F205" s="5">
        <v>0</v>
      </c>
      <c r="G205" s="90">
        <f>E205*(1+F205/100)</f>
        <v>193.9</v>
      </c>
      <c r="H205" s="428"/>
      <c r="I205" s="5">
        <f>G205*H205</f>
        <v>0</v>
      </c>
      <c r="J205" s="106"/>
    </row>
    <row r="206" spans="1:10" x14ac:dyDescent="0.2">
      <c r="A206" s="103"/>
      <c r="B206" s="180"/>
      <c r="C206" s="7"/>
      <c r="D206" s="1"/>
      <c r="E206" s="277"/>
      <c r="F206" s="6"/>
      <c r="G206" s="6"/>
      <c r="H206" s="416"/>
      <c r="I206" s="104"/>
      <c r="J206" s="174"/>
    </row>
    <row r="207" spans="1:10" x14ac:dyDescent="0.2">
      <c r="A207" s="343">
        <v>86</v>
      </c>
      <c r="B207" s="182">
        <v>997221122</v>
      </c>
      <c r="C207" s="315" t="s">
        <v>194</v>
      </c>
      <c r="D207" s="313" t="s">
        <v>1</v>
      </c>
      <c r="E207" s="220">
        <v>31.024000000000001</v>
      </c>
      <c r="F207" s="5">
        <v>0</v>
      </c>
      <c r="G207" s="90">
        <f>E207*(1+F207/100)</f>
        <v>31.024000000000001</v>
      </c>
      <c r="H207" s="428"/>
      <c r="I207" s="5">
        <f>G207*H207</f>
        <v>0</v>
      </c>
      <c r="J207" s="106"/>
    </row>
    <row r="208" spans="1:10" x14ac:dyDescent="0.2">
      <c r="A208" s="240"/>
      <c r="C208" s="142" t="s">
        <v>195</v>
      </c>
      <c r="D208" s="142"/>
      <c r="E208" s="316">
        <v>31.024000000000001</v>
      </c>
      <c r="H208" s="438"/>
      <c r="J208" s="103"/>
    </row>
    <row r="209" spans="1:10" x14ac:dyDescent="0.2">
      <c r="A209" s="343">
        <v>87</v>
      </c>
      <c r="B209" s="178" t="s">
        <v>119</v>
      </c>
      <c r="C209" s="111" t="s">
        <v>120</v>
      </c>
      <c r="D209" s="114" t="s">
        <v>121</v>
      </c>
      <c r="E209" s="221">
        <v>1</v>
      </c>
      <c r="F209" s="112">
        <v>0</v>
      </c>
      <c r="G209" s="90">
        <f>E209*(1+F209/100)</f>
        <v>1</v>
      </c>
      <c r="H209" s="428"/>
      <c r="I209" s="219">
        <f>G209*H209</f>
        <v>0</v>
      </c>
      <c r="J209" s="106"/>
    </row>
    <row r="210" spans="1:10" x14ac:dyDescent="0.2">
      <c r="A210" s="240"/>
      <c r="B210" s="181"/>
      <c r="C210" s="332"/>
      <c r="D210" s="278"/>
      <c r="E210" s="222"/>
      <c r="F210" s="333"/>
      <c r="G210" s="99"/>
      <c r="H210" s="101"/>
      <c r="I210" s="106"/>
      <c r="J210" s="106"/>
    </row>
    <row r="211" spans="1:10" ht="15" x14ac:dyDescent="0.2">
      <c r="A211" s="334"/>
      <c r="B211" s="103"/>
      <c r="C211" s="335" t="s">
        <v>26</v>
      </c>
      <c r="D211" s="103"/>
      <c r="E211" s="103"/>
      <c r="F211" s="103"/>
      <c r="G211" s="103"/>
      <c r="H211" s="563">
        <f>I11+I55+I61+I91+I192</f>
        <v>0</v>
      </c>
      <c r="I211" s="563"/>
      <c r="J211" s="317"/>
    </row>
    <row r="212" spans="1:10" ht="15.75" thickBot="1" x14ac:dyDescent="0.25">
      <c r="A212" s="334"/>
      <c r="B212" s="240"/>
      <c r="C212" s="335" t="s">
        <v>27</v>
      </c>
      <c r="D212" s="336"/>
      <c r="E212" s="21"/>
      <c r="F212" s="337"/>
      <c r="G212" s="19"/>
      <c r="H212" s="370"/>
      <c r="I212" s="371">
        <v>0</v>
      </c>
      <c r="J212" s="105"/>
    </row>
    <row r="213" spans="1:10" ht="19.5" thickBot="1" x14ac:dyDescent="0.25">
      <c r="A213" s="334"/>
      <c r="B213" s="240"/>
      <c r="C213" s="338" t="s">
        <v>45</v>
      </c>
      <c r="D213" s="336"/>
      <c r="E213" s="21"/>
      <c r="F213" s="337"/>
      <c r="G213" s="19"/>
      <c r="H213" s="561">
        <f>SUM(I211:I212)</f>
        <v>0</v>
      </c>
      <c r="I213" s="562"/>
      <c r="J213" s="105"/>
    </row>
    <row r="214" spans="1:10" ht="18.75" x14ac:dyDescent="0.2">
      <c r="A214" s="334"/>
      <c r="B214" s="240"/>
      <c r="C214" s="338"/>
      <c r="D214" s="336"/>
      <c r="E214" s="21"/>
      <c r="F214" s="337"/>
      <c r="G214" s="19"/>
      <c r="H214" s="404"/>
      <c r="I214" s="404"/>
      <c r="J214" s="105"/>
    </row>
    <row r="215" spans="1:10" ht="15.6" customHeight="1" x14ac:dyDescent="0.2">
      <c r="A215" s="468" t="s">
        <v>257</v>
      </c>
      <c r="B215" s="564" t="s">
        <v>258</v>
      </c>
      <c r="C215" s="564"/>
      <c r="D215" s="564"/>
      <c r="E215" s="21"/>
      <c r="F215" s="337"/>
      <c r="G215" s="19"/>
      <c r="H215" s="404"/>
      <c r="I215" s="404"/>
      <c r="J215" s="105"/>
    </row>
    <row r="216" spans="1:10" x14ac:dyDescent="0.2">
      <c r="A216" s="103"/>
      <c r="B216" s="556" t="s">
        <v>75</v>
      </c>
      <c r="C216" s="556"/>
      <c r="D216" s="556"/>
      <c r="E216" s="556"/>
      <c r="F216" s="556"/>
      <c r="G216" s="556"/>
      <c r="H216" s="556"/>
      <c r="I216" s="556"/>
      <c r="J216" s="556"/>
    </row>
    <row r="217" spans="1:10" x14ac:dyDescent="0.2">
      <c r="I217" s="6"/>
      <c r="J217" s="6"/>
    </row>
    <row r="218" spans="1:10" x14ac:dyDescent="0.2">
      <c r="I218" s="6"/>
      <c r="J218" s="6"/>
    </row>
  </sheetData>
  <mergeCells count="6">
    <mergeCell ref="B216:J216"/>
    <mergeCell ref="A2:I2"/>
    <mergeCell ref="B5:H5"/>
    <mergeCell ref="H213:I213"/>
    <mergeCell ref="H211:I211"/>
    <mergeCell ref="B215:D215"/>
  </mergeCells>
  <phoneticPr fontId="8" type="noConversion"/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112E-2A53-4D29-8519-78231668F01A}">
  <dimension ref="A1:M103"/>
  <sheetViews>
    <sheetView topLeftCell="A4" workbookViewId="0">
      <selection activeCell="D84" sqref="D84"/>
    </sheetView>
  </sheetViews>
  <sheetFormatPr defaultRowHeight="12.75" x14ac:dyDescent="0.2"/>
  <cols>
    <col min="1" max="1" width="5.28515625" customWidth="1"/>
    <col min="2" max="2" width="77.28515625" customWidth="1"/>
    <col min="3" max="3" width="7.42578125" customWidth="1"/>
  </cols>
  <sheetData>
    <row r="1" spans="1:6" x14ac:dyDescent="0.2">
      <c r="B1" s="89" t="s">
        <v>215</v>
      </c>
      <c r="F1" s="108"/>
    </row>
    <row r="2" spans="1:6" x14ac:dyDescent="0.2">
      <c r="B2" s="89"/>
    </row>
    <row r="3" spans="1:6" x14ac:dyDescent="0.2">
      <c r="B3" s="89"/>
    </row>
    <row r="5" spans="1:6" ht="33" x14ac:dyDescent="0.45">
      <c r="B5" s="447" t="s">
        <v>151</v>
      </c>
    </row>
    <row r="6" spans="1:6" ht="33" x14ac:dyDescent="0.45">
      <c r="B6" s="231"/>
    </row>
    <row r="7" spans="1:6" ht="18" x14ac:dyDescent="0.25">
      <c r="B7" s="107"/>
    </row>
    <row r="8" spans="1:6" ht="18.75" thickBot="1" x14ac:dyDescent="0.3">
      <c r="A8" s="454" t="s">
        <v>131</v>
      </c>
      <c r="B8" s="234" t="s">
        <v>132</v>
      </c>
    </row>
    <row r="9" spans="1:6" ht="15" x14ac:dyDescent="0.2">
      <c r="A9" s="109"/>
      <c r="B9" s="109"/>
    </row>
    <row r="10" spans="1:6" ht="18.75" x14ac:dyDescent="0.3">
      <c r="B10" s="233" t="s">
        <v>144</v>
      </c>
    </row>
    <row r="11" spans="1:6" ht="18.75" x14ac:dyDescent="0.3">
      <c r="B11" s="232"/>
    </row>
    <row r="12" spans="1:6" ht="15" x14ac:dyDescent="0.2">
      <c r="A12" s="109"/>
      <c r="B12" s="448" t="s">
        <v>218</v>
      </c>
    </row>
    <row r="13" spans="1:6" ht="15" x14ac:dyDescent="0.2">
      <c r="A13" s="109"/>
      <c r="B13" s="448" t="s">
        <v>219</v>
      </c>
    </row>
    <row r="14" spans="1:6" ht="15" x14ac:dyDescent="0.2">
      <c r="A14" s="109"/>
      <c r="B14" s="448" t="s">
        <v>231</v>
      </c>
    </row>
    <row r="15" spans="1:6" ht="15" x14ac:dyDescent="0.2">
      <c r="A15" s="109"/>
      <c r="B15" s="448" t="s">
        <v>242</v>
      </c>
    </row>
    <row r="16" spans="1:6" ht="15" x14ac:dyDescent="0.2">
      <c r="A16" s="109"/>
      <c r="B16" s="448" t="s">
        <v>243</v>
      </c>
    </row>
    <row r="17" spans="1:2" ht="15" x14ac:dyDescent="0.2">
      <c r="A17" s="109"/>
      <c r="B17" s="448" t="s">
        <v>244</v>
      </c>
    </row>
    <row r="18" spans="1:2" ht="15" x14ac:dyDescent="0.2">
      <c r="A18" s="109"/>
      <c r="B18" s="109"/>
    </row>
    <row r="19" spans="1:2" ht="15" x14ac:dyDescent="0.2">
      <c r="A19" s="109"/>
      <c r="B19" s="449" t="s">
        <v>145</v>
      </c>
    </row>
    <row r="20" spans="1:2" ht="15" x14ac:dyDescent="0.2">
      <c r="A20" s="109"/>
      <c r="B20" s="448" t="s">
        <v>232</v>
      </c>
    </row>
    <row r="21" spans="1:2" ht="15" x14ac:dyDescent="0.2">
      <c r="A21" s="109"/>
      <c r="B21" s="448" t="s">
        <v>245</v>
      </c>
    </row>
    <row r="22" spans="1:2" ht="15" x14ac:dyDescent="0.2">
      <c r="A22" s="109"/>
      <c r="B22" s="448" t="s">
        <v>233</v>
      </c>
    </row>
    <row r="23" spans="1:2" ht="15" x14ac:dyDescent="0.2">
      <c r="A23" s="109"/>
      <c r="B23" s="448" t="s">
        <v>236</v>
      </c>
    </row>
    <row r="24" spans="1:2" ht="15" x14ac:dyDescent="0.2">
      <c r="A24" s="109"/>
      <c r="B24" s="448" t="s">
        <v>234</v>
      </c>
    </row>
    <row r="25" spans="1:2" ht="15" x14ac:dyDescent="0.2">
      <c r="A25" s="109"/>
      <c r="B25" s="448" t="s">
        <v>235</v>
      </c>
    </row>
    <row r="26" spans="1:2" ht="15" x14ac:dyDescent="0.2">
      <c r="A26" s="109"/>
      <c r="B26" s="448" t="s">
        <v>147</v>
      </c>
    </row>
    <row r="27" spans="1:2" ht="15" x14ac:dyDescent="0.2">
      <c r="A27" s="109"/>
      <c r="B27" s="448" t="s">
        <v>246</v>
      </c>
    </row>
    <row r="28" spans="1:2" ht="15" x14ac:dyDescent="0.2">
      <c r="A28" s="109"/>
      <c r="B28" s="448" t="s">
        <v>247</v>
      </c>
    </row>
    <row r="29" spans="1:2" ht="15" x14ac:dyDescent="0.2">
      <c r="A29" s="109"/>
      <c r="B29" s="448" t="s">
        <v>248</v>
      </c>
    </row>
    <row r="30" spans="1:2" ht="15" x14ac:dyDescent="0.2">
      <c r="A30" s="109"/>
      <c r="B30" s="448" t="s">
        <v>249</v>
      </c>
    </row>
    <row r="31" spans="1:2" ht="15" x14ac:dyDescent="0.2">
      <c r="A31" s="109"/>
      <c r="B31" s="448" t="s">
        <v>250</v>
      </c>
    </row>
    <row r="32" spans="1:2" ht="15" x14ac:dyDescent="0.2">
      <c r="A32" s="109"/>
      <c r="B32" s="448"/>
    </row>
    <row r="33" spans="1:2" ht="15" x14ac:dyDescent="0.2">
      <c r="A33" s="109"/>
      <c r="B33" s="449" t="s">
        <v>146</v>
      </c>
    </row>
    <row r="34" spans="1:2" ht="15" x14ac:dyDescent="0.2">
      <c r="A34" s="109"/>
      <c r="B34" s="448" t="s">
        <v>220</v>
      </c>
    </row>
    <row r="35" spans="1:2" ht="15" x14ac:dyDescent="0.2">
      <c r="A35" s="109"/>
      <c r="B35" s="448" t="s">
        <v>221</v>
      </c>
    </row>
    <row r="36" spans="1:2" ht="15" x14ac:dyDescent="0.2">
      <c r="A36" s="109"/>
      <c r="B36" s="448" t="s">
        <v>148</v>
      </c>
    </row>
    <row r="37" spans="1:2" ht="15" x14ac:dyDescent="0.2">
      <c r="A37" s="109"/>
      <c r="B37" s="109"/>
    </row>
    <row r="38" spans="1:2" ht="15" x14ac:dyDescent="0.2">
      <c r="B38" s="448" t="s">
        <v>222</v>
      </c>
    </row>
    <row r="39" spans="1:2" ht="15" x14ac:dyDescent="0.2">
      <c r="B39" s="450" t="s">
        <v>58</v>
      </c>
    </row>
    <row r="40" spans="1:2" ht="15" x14ac:dyDescent="0.2">
      <c r="B40" s="450" t="s">
        <v>59</v>
      </c>
    </row>
    <row r="41" spans="1:2" ht="15" x14ac:dyDescent="0.2">
      <c r="B41" s="450" t="s">
        <v>139</v>
      </c>
    </row>
    <row r="42" spans="1:2" ht="15" x14ac:dyDescent="0.2">
      <c r="B42" s="450" t="s">
        <v>133</v>
      </c>
    </row>
    <row r="43" spans="1:2" ht="15" x14ac:dyDescent="0.2">
      <c r="B43" s="450"/>
    </row>
    <row r="44" spans="1:2" ht="15" x14ac:dyDescent="0.2">
      <c r="B44" s="448" t="s">
        <v>223</v>
      </c>
    </row>
    <row r="45" spans="1:2" ht="15" x14ac:dyDescent="0.2">
      <c r="B45" s="450" t="s">
        <v>58</v>
      </c>
    </row>
    <row r="46" spans="1:2" ht="15" x14ac:dyDescent="0.2">
      <c r="B46" s="450" t="s">
        <v>251</v>
      </c>
    </row>
    <row r="47" spans="1:2" ht="15" x14ac:dyDescent="0.2">
      <c r="B47" s="450"/>
    </row>
    <row r="48" spans="1:2" ht="15" x14ac:dyDescent="0.2">
      <c r="B48" s="448" t="s">
        <v>252</v>
      </c>
    </row>
    <row r="49" spans="2:2" x14ac:dyDescent="0.2">
      <c r="B49" s="89" t="s">
        <v>216</v>
      </c>
    </row>
    <row r="50" spans="2:2" ht="15" x14ac:dyDescent="0.2">
      <c r="B50" s="448"/>
    </row>
    <row r="51" spans="2:2" ht="15" x14ac:dyDescent="0.2">
      <c r="B51" s="448" t="s">
        <v>254</v>
      </c>
    </row>
    <row r="52" spans="2:2" ht="15" x14ac:dyDescent="0.2">
      <c r="B52" s="448" t="s">
        <v>253</v>
      </c>
    </row>
    <row r="53" spans="2:2" ht="15" x14ac:dyDescent="0.2">
      <c r="B53" s="450" t="s">
        <v>255</v>
      </c>
    </row>
    <row r="54" spans="2:2" ht="15" x14ac:dyDescent="0.2">
      <c r="B54" s="448" t="s">
        <v>224</v>
      </c>
    </row>
    <row r="55" spans="2:2" ht="15" x14ac:dyDescent="0.2">
      <c r="B55" s="448" t="s">
        <v>225</v>
      </c>
    </row>
    <row r="56" spans="2:2" ht="15" x14ac:dyDescent="0.2">
      <c r="B56" s="448" t="s">
        <v>256</v>
      </c>
    </row>
    <row r="57" spans="2:2" ht="15" x14ac:dyDescent="0.2">
      <c r="B57" s="448" t="s">
        <v>226</v>
      </c>
    </row>
    <row r="58" spans="2:2" ht="15" x14ac:dyDescent="0.2">
      <c r="B58" s="448" t="s">
        <v>227</v>
      </c>
    </row>
    <row r="59" spans="2:2" ht="15" x14ac:dyDescent="0.2">
      <c r="B59" s="448" t="s">
        <v>228</v>
      </c>
    </row>
    <row r="60" spans="2:2" x14ac:dyDescent="0.2">
      <c r="B60" s="451"/>
    </row>
    <row r="61" spans="2:2" ht="15" x14ac:dyDescent="0.2">
      <c r="B61" s="449" t="s">
        <v>149</v>
      </c>
    </row>
    <row r="62" spans="2:2" ht="15" x14ac:dyDescent="0.2">
      <c r="B62" s="448" t="s">
        <v>150</v>
      </c>
    </row>
    <row r="63" spans="2:2" ht="15" x14ac:dyDescent="0.2">
      <c r="B63" s="448" t="s">
        <v>229</v>
      </c>
    </row>
    <row r="64" spans="2:2" ht="15" x14ac:dyDescent="0.2">
      <c r="B64" s="448" t="s">
        <v>230</v>
      </c>
    </row>
    <row r="65" spans="2:2" ht="15" x14ac:dyDescent="0.2">
      <c r="B65" s="109"/>
    </row>
    <row r="66" spans="2:2" ht="15" x14ac:dyDescent="0.2">
      <c r="B66" s="452" t="s">
        <v>237</v>
      </c>
    </row>
    <row r="67" spans="2:2" ht="15" x14ac:dyDescent="0.2">
      <c r="B67" s="452" t="s">
        <v>238</v>
      </c>
    </row>
    <row r="68" spans="2:2" ht="15" x14ac:dyDescent="0.2">
      <c r="B68" s="452" t="s">
        <v>239</v>
      </c>
    </row>
    <row r="69" spans="2:2" ht="15" x14ac:dyDescent="0.2">
      <c r="B69" s="452" t="s">
        <v>240</v>
      </c>
    </row>
    <row r="70" spans="2:2" ht="15" x14ac:dyDescent="0.2">
      <c r="B70" s="450" t="s">
        <v>241</v>
      </c>
    </row>
    <row r="71" spans="2:2" ht="15" x14ac:dyDescent="0.2">
      <c r="B71" s="448" t="s">
        <v>134</v>
      </c>
    </row>
    <row r="72" spans="2:2" ht="15" x14ac:dyDescent="0.2">
      <c r="B72" s="448" t="s">
        <v>135</v>
      </c>
    </row>
    <row r="78" spans="2:2" x14ac:dyDescent="0.2">
      <c r="B78" s="453" t="s">
        <v>136</v>
      </c>
    </row>
    <row r="79" spans="2:2" x14ac:dyDescent="0.2">
      <c r="B79" s="236"/>
    </row>
    <row r="86" spans="2:9" x14ac:dyDescent="0.2">
      <c r="B86" s="469"/>
      <c r="C86" s="469"/>
      <c r="D86" s="469"/>
      <c r="E86" s="469"/>
      <c r="F86" s="469"/>
      <c r="G86" s="469"/>
      <c r="H86" s="469"/>
      <c r="I86" s="469"/>
    </row>
    <row r="97" spans="1:13" x14ac:dyDescent="0.2">
      <c r="A97" s="110"/>
      <c r="B97" s="108"/>
    </row>
    <row r="103" spans="1:13" x14ac:dyDescent="0.2">
      <c r="M103" s="108" t="s">
        <v>62</v>
      </c>
    </row>
  </sheetData>
  <sheetProtection algorithmName="SHA-512" hashValue="+GEDcdcA+FUQtRR6DLAsRg/74sYHnjs7sCDXcQov58K6gkbNcPYQscOgIB8JzcbdSZCLjRhKcCFjHVNktixq0w==" saltValue="iQH23oWZzIqVqO8D2jlyFA==" spinCount="100000" sheet="1" objects="1" scenarios="1"/>
  <mergeCells count="1">
    <mergeCell ref="B86:I86"/>
  </mergeCells>
  <phoneticPr fontId="8" type="noConversion"/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1,Krycí list</vt:lpstr>
      <vt:lpstr>2,Rekapitulace</vt:lpstr>
      <vt:lpstr>3.Rozpočet</vt:lpstr>
      <vt:lpstr>4.Tech.zpráva-doplněk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Czechpoint</dc:creator>
  <cp:lastModifiedBy>Czechpoint</cp:lastModifiedBy>
  <cp:lastPrinted>2022-01-19T11:57:34Z</cp:lastPrinted>
  <dcterms:created xsi:type="dcterms:W3CDTF">2007-10-16T11:08:58Z</dcterms:created>
  <dcterms:modified xsi:type="dcterms:W3CDTF">2022-03-18T08:55:47Z</dcterms:modified>
</cp:coreProperties>
</file>